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290"/>
  </bookViews>
  <sheets>
    <sheet name="Apartment rates with timelines" sheetId="1" r:id="rId1"/>
  </sheets>
  <definedNames>
    <definedName name="_xlnm._FilterDatabase" localSheetId="0" hidden="1">'Apartment rates with timelines'!$C$1:$C$228</definedName>
    <definedName name="_xlnm.Print_Area" localSheetId="0">'Apartment rates with timelines'!$A$1:$V$179</definedName>
    <definedName name="_xlnm.Print_Titles" localSheetId="0">'Apartment rates with timelines'!$1:$1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0" i="1" l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59" i="1"/>
  <c r="T156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3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1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99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80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58" i="1"/>
  <c r="T45" i="1"/>
  <c r="T46" i="1"/>
  <c r="T47" i="1"/>
  <c r="T48" i="1"/>
  <c r="T49" i="1"/>
  <c r="T50" i="1"/>
  <c r="T51" i="1"/>
  <c r="T52" i="1"/>
  <c r="T53" i="1"/>
  <c r="T54" i="1"/>
  <c r="T55" i="1"/>
  <c r="T44" i="1"/>
  <c r="T30" i="1"/>
  <c r="T31" i="1"/>
  <c r="T32" i="1"/>
  <c r="T33" i="1"/>
  <c r="T34" i="1"/>
  <c r="T35" i="1"/>
  <c r="T36" i="1"/>
  <c r="T37" i="1"/>
  <c r="T38" i="1"/>
  <c r="T39" i="1"/>
  <c r="T40" i="1"/>
  <c r="T41" i="1"/>
  <c r="T29" i="1"/>
  <c r="T17" i="1"/>
  <c r="T18" i="1"/>
  <c r="T19" i="1"/>
  <c r="T20" i="1"/>
  <c r="T21" i="1"/>
  <c r="T22" i="1"/>
  <c r="T23" i="1"/>
  <c r="T24" i="1"/>
  <c r="T25" i="1"/>
  <c r="T26" i="1"/>
  <c r="T16" i="1"/>
  <c r="T5" i="1"/>
  <c r="T6" i="1"/>
  <c r="T7" i="1"/>
  <c r="T8" i="1"/>
  <c r="T9" i="1"/>
  <c r="T10" i="1"/>
  <c r="T11" i="1"/>
  <c r="T12" i="1"/>
  <c r="T13" i="1"/>
  <c r="T4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5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3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1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99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80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58" i="1"/>
  <c r="S45" i="1"/>
  <c r="S46" i="1"/>
  <c r="S47" i="1"/>
  <c r="S48" i="1"/>
  <c r="S49" i="1"/>
  <c r="S50" i="1"/>
  <c r="S51" i="1"/>
  <c r="S52" i="1"/>
  <c r="S53" i="1"/>
  <c r="S54" i="1"/>
  <c r="S55" i="1"/>
  <c r="S44" i="1"/>
  <c r="S30" i="1"/>
  <c r="S31" i="1"/>
  <c r="S32" i="1"/>
  <c r="S33" i="1"/>
  <c r="S34" i="1"/>
  <c r="S35" i="1"/>
  <c r="S36" i="1"/>
  <c r="S37" i="1"/>
  <c r="S38" i="1"/>
  <c r="S39" i="1"/>
  <c r="S40" i="1"/>
  <c r="S41" i="1"/>
  <c r="S29" i="1"/>
  <c r="S17" i="1"/>
  <c r="S18" i="1"/>
  <c r="S19" i="1"/>
  <c r="S20" i="1"/>
  <c r="S21" i="1"/>
  <c r="S22" i="1"/>
  <c r="S23" i="1"/>
  <c r="S24" i="1"/>
  <c r="S25" i="1"/>
  <c r="S26" i="1"/>
  <c r="S16" i="1"/>
  <c r="S5" i="1"/>
  <c r="S6" i="1"/>
  <c r="S7" i="1"/>
  <c r="S8" i="1"/>
  <c r="S9" i="1"/>
  <c r="S10" i="1"/>
  <c r="S11" i="1"/>
  <c r="S12" i="1"/>
  <c r="S13" i="1"/>
  <c r="S4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5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3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1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99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80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58" i="1"/>
  <c r="R45" i="1"/>
  <c r="R46" i="1"/>
  <c r="R47" i="1"/>
  <c r="R48" i="1"/>
  <c r="R49" i="1"/>
  <c r="R50" i="1"/>
  <c r="R51" i="1"/>
  <c r="R52" i="1"/>
  <c r="R53" i="1"/>
  <c r="R54" i="1"/>
  <c r="R55" i="1"/>
  <c r="R44" i="1"/>
  <c r="R30" i="1"/>
  <c r="R31" i="1"/>
  <c r="R32" i="1"/>
  <c r="R33" i="1"/>
  <c r="R34" i="1"/>
  <c r="R35" i="1"/>
  <c r="R36" i="1"/>
  <c r="R37" i="1"/>
  <c r="R38" i="1"/>
  <c r="R39" i="1"/>
  <c r="R40" i="1"/>
  <c r="R41" i="1"/>
  <c r="R29" i="1"/>
  <c r="R17" i="1"/>
  <c r="R18" i="1"/>
  <c r="R19" i="1"/>
  <c r="R20" i="1"/>
  <c r="R21" i="1"/>
  <c r="R22" i="1"/>
  <c r="R23" i="1"/>
  <c r="R24" i="1"/>
  <c r="R25" i="1"/>
  <c r="R26" i="1"/>
  <c r="R16" i="1"/>
  <c r="R5" i="1"/>
  <c r="R6" i="1"/>
  <c r="R7" i="1"/>
  <c r="R8" i="1"/>
  <c r="R9" i="1"/>
  <c r="R10" i="1"/>
  <c r="R11" i="1"/>
  <c r="R12" i="1"/>
  <c r="R13" i="1"/>
  <c r="R4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5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3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1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9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80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58" i="1"/>
  <c r="Q45" i="1"/>
  <c r="Q46" i="1"/>
  <c r="Q47" i="1"/>
  <c r="Q48" i="1"/>
  <c r="Q49" i="1"/>
  <c r="Q50" i="1"/>
  <c r="Q51" i="1"/>
  <c r="Q52" i="1"/>
  <c r="Q53" i="1"/>
  <c r="Q54" i="1"/>
  <c r="Q55" i="1"/>
  <c r="Q44" i="1"/>
  <c r="Q30" i="1"/>
  <c r="Q31" i="1"/>
  <c r="Q32" i="1"/>
  <c r="Q33" i="1"/>
  <c r="Q34" i="1"/>
  <c r="Q35" i="1"/>
  <c r="Q36" i="1"/>
  <c r="Q37" i="1"/>
  <c r="Q38" i="1"/>
  <c r="Q39" i="1"/>
  <c r="Q40" i="1"/>
  <c r="Q41" i="1"/>
  <c r="Q29" i="1"/>
  <c r="Q17" i="1"/>
  <c r="Q18" i="1"/>
  <c r="Q19" i="1"/>
  <c r="Q20" i="1"/>
  <c r="Q21" i="1"/>
  <c r="Q22" i="1"/>
  <c r="Q23" i="1"/>
  <c r="Q24" i="1"/>
  <c r="Q25" i="1"/>
  <c r="Q26" i="1"/>
  <c r="Q16" i="1"/>
  <c r="Q5" i="1"/>
  <c r="Q6" i="1"/>
  <c r="Q7" i="1"/>
  <c r="Q8" i="1"/>
  <c r="Q9" i="1"/>
  <c r="Q10" i="1"/>
  <c r="Q11" i="1"/>
  <c r="Q12" i="1"/>
  <c r="Q13" i="1"/>
  <c r="Q4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99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80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58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5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3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1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99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80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58" i="1"/>
  <c r="O45" i="1"/>
  <c r="O46" i="1"/>
  <c r="O47" i="1"/>
  <c r="O48" i="1"/>
  <c r="O49" i="1"/>
  <c r="O50" i="1"/>
  <c r="O51" i="1"/>
  <c r="O52" i="1"/>
  <c r="O53" i="1"/>
  <c r="O54" i="1"/>
  <c r="O55" i="1"/>
  <c r="O44" i="1"/>
  <c r="O30" i="1"/>
  <c r="O31" i="1"/>
  <c r="O32" i="1"/>
  <c r="O33" i="1"/>
  <c r="O34" i="1"/>
  <c r="O35" i="1"/>
  <c r="O36" i="1"/>
  <c r="O37" i="1"/>
  <c r="O38" i="1"/>
  <c r="O39" i="1"/>
  <c r="O40" i="1"/>
  <c r="O41" i="1"/>
  <c r="O29" i="1"/>
  <c r="O17" i="1"/>
  <c r="O18" i="1"/>
  <c r="O19" i="1"/>
  <c r="O20" i="1"/>
  <c r="O21" i="1"/>
  <c r="O22" i="1"/>
  <c r="O23" i="1"/>
  <c r="O24" i="1"/>
  <c r="O25" i="1"/>
  <c r="O26" i="1"/>
  <c r="O16" i="1"/>
  <c r="P45" i="1"/>
  <c r="P46" i="1"/>
  <c r="P47" i="1"/>
  <c r="P48" i="1"/>
  <c r="P49" i="1"/>
  <c r="P50" i="1"/>
  <c r="P51" i="1"/>
  <c r="P52" i="1"/>
  <c r="P53" i="1"/>
  <c r="P54" i="1"/>
  <c r="P55" i="1"/>
  <c r="P44" i="1"/>
  <c r="P30" i="1"/>
  <c r="P31" i="1"/>
  <c r="P32" i="1"/>
  <c r="P33" i="1"/>
  <c r="P34" i="1"/>
  <c r="P35" i="1"/>
  <c r="P36" i="1"/>
  <c r="P37" i="1"/>
  <c r="P38" i="1"/>
  <c r="P39" i="1"/>
  <c r="P40" i="1"/>
  <c r="P41" i="1"/>
  <c r="P29" i="1"/>
  <c r="P17" i="1"/>
  <c r="P18" i="1"/>
  <c r="P19" i="1"/>
  <c r="P20" i="1"/>
  <c r="P21" i="1"/>
  <c r="P22" i="1"/>
  <c r="P23" i="1"/>
  <c r="P24" i="1"/>
  <c r="P25" i="1"/>
  <c r="P26" i="1"/>
  <c r="P16" i="1"/>
  <c r="P5" i="1"/>
  <c r="P6" i="1"/>
  <c r="P7" i="1"/>
  <c r="P8" i="1"/>
  <c r="P9" i="1"/>
  <c r="P10" i="1"/>
  <c r="P11" i="1"/>
  <c r="P12" i="1"/>
  <c r="P13" i="1"/>
  <c r="P4" i="1"/>
  <c r="A10" i="1"/>
  <c r="A11" i="1" s="1"/>
  <c r="A12" i="1" s="1"/>
  <c r="A22" i="1"/>
  <c r="A23" i="1" s="1"/>
  <c r="A24" i="1" s="1"/>
  <c r="A25" i="1" s="1"/>
  <c r="A26" i="1" s="1"/>
  <c r="A29" i="1" s="1"/>
  <c r="A30" i="1" s="1"/>
  <c r="A31" i="1" s="1"/>
  <c r="A33" i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8" i="1"/>
  <c r="A49" i="1" s="1"/>
  <c r="A50" i="1" s="1"/>
  <c r="A52" i="1" s="1"/>
  <c r="A53" i="1" s="1"/>
  <c r="A54" i="1" s="1"/>
  <c r="A55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/>
  <c r="A74" i="1" s="1"/>
  <c r="A75" i="1" s="1"/>
  <c r="A76" i="1" s="1"/>
  <c r="A77" i="1" s="1"/>
  <c r="A80" i="1" s="1"/>
  <c r="A81" i="1" s="1"/>
  <c r="A82" i="1" s="1"/>
  <c r="A83" i="1" s="1"/>
  <c r="A84" i="1" s="1"/>
  <c r="A86" i="1"/>
  <c r="A88" i="1"/>
  <c r="A89" i="1" s="1"/>
  <c r="A90" i="1" s="1"/>
  <c r="A92" i="1"/>
  <c r="A93" i="1" s="1"/>
  <c r="A94" i="1" s="1"/>
  <c r="A95" i="1" s="1"/>
  <c r="A96" i="1" s="1"/>
  <c r="A99" i="1" s="1"/>
  <c r="A100" i="1" s="1"/>
  <c r="A101" i="1" s="1"/>
  <c r="A102" i="1" s="1"/>
  <c r="A103" i="1" s="1"/>
  <c r="A105" i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20" i="1"/>
  <c r="A121" i="1" s="1"/>
  <c r="A122" i="1" s="1"/>
  <c r="A124" i="1"/>
  <c r="A125" i="1" s="1"/>
  <c r="A126" i="1" s="1"/>
  <c r="A127" i="1" s="1"/>
  <c r="A128" i="1" s="1"/>
  <c r="A129" i="1" s="1"/>
  <c r="A132" i="1"/>
  <c r="A133" i="1" s="1"/>
  <c r="A134" i="1" s="1"/>
  <c r="A135" i="1" s="1"/>
  <c r="A136" i="1" s="1"/>
  <c r="A139" i="1" s="1"/>
  <c r="A140" i="1" s="1"/>
  <c r="A141" i="1" s="1"/>
  <c r="A142" i="1" s="1"/>
  <c r="A144" i="1"/>
  <c r="A145" i="1" s="1"/>
  <c r="A146" i="1" s="1"/>
  <c r="A147" i="1" s="1"/>
  <c r="A148" i="1" s="1"/>
  <c r="A149" i="1" s="1"/>
  <c r="A153" i="1"/>
  <c r="A154" i="1" s="1"/>
  <c r="A155" i="1" s="1"/>
  <c r="A156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6" i="1"/>
  <c r="A177" i="1" s="1"/>
  <c r="A178" i="1" s="1"/>
  <c r="A179" i="1" s="1"/>
  <c r="A13" i="1" l="1"/>
  <c r="A16" i="1" s="1"/>
  <c r="A17" i="1" s="1"/>
  <c r="A18" i="1" s="1"/>
  <c r="V179" i="1"/>
  <c r="U179" i="1"/>
  <c r="L179" i="1"/>
  <c r="I179" i="1"/>
  <c r="F179" i="1"/>
  <c r="F178" i="1"/>
  <c r="G178" i="1" s="1"/>
  <c r="F177" i="1"/>
  <c r="G177" i="1" s="1"/>
  <c r="F176" i="1"/>
  <c r="G176" i="1" s="1"/>
  <c r="I176" i="1" s="1"/>
  <c r="F175" i="1"/>
  <c r="G175" i="1" s="1"/>
  <c r="F174" i="1"/>
  <c r="G174" i="1" s="1"/>
  <c r="E174" i="1"/>
  <c r="V173" i="1"/>
  <c r="U173" i="1"/>
  <c r="L173" i="1"/>
  <c r="I173" i="1"/>
  <c r="F173" i="1"/>
  <c r="V172" i="1"/>
  <c r="U172" i="1"/>
  <c r="L172" i="1"/>
  <c r="I172" i="1"/>
  <c r="F172" i="1"/>
  <c r="F171" i="1"/>
  <c r="G171" i="1" s="1"/>
  <c r="I171" i="1" s="1"/>
  <c r="E171" i="1"/>
  <c r="V170" i="1"/>
  <c r="U170" i="1"/>
  <c r="L170" i="1"/>
  <c r="I170" i="1"/>
  <c r="F170" i="1"/>
  <c r="V169" i="1"/>
  <c r="U169" i="1"/>
  <c r="L169" i="1"/>
  <c r="I169" i="1"/>
  <c r="F169" i="1"/>
  <c r="F168" i="1"/>
  <c r="G168" i="1" s="1"/>
  <c r="U168" i="1" s="1"/>
  <c r="E168" i="1"/>
  <c r="V167" i="1"/>
  <c r="U167" i="1"/>
  <c r="L167" i="1"/>
  <c r="I167" i="1"/>
  <c r="F167" i="1"/>
  <c r="V166" i="1"/>
  <c r="U166" i="1"/>
  <c r="L166" i="1"/>
  <c r="I166" i="1"/>
  <c r="F166" i="1"/>
  <c r="F165" i="1"/>
  <c r="G165" i="1" s="1"/>
  <c r="E165" i="1"/>
  <c r="F164" i="1"/>
  <c r="G164" i="1" s="1"/>
  <c r="F163" i="1"/>
  <c r="G163" i="1" s="1"/>
  <c r="V163" i="1" s="1"/>
  <c r="F162" i="1"/>
  <c r="G162" i="1" s="1"/>
  <c r="F161" i="1"/>
  <c r="G161" i="1" s="1"/>
  <c r="V161" i="1" s="1"/>
  <c r="F160" i="1"/>
  <c r="G160" i="1" s="1"/>
  <c r="U160" i="1" s="1"/>
  <c r="V159" i="1"/>
  <c r="U159" i="1"/>
  <c r="L159" i="1"/>
  <c r="I159" i="1"/>
  <c r="F159" i="1"/>
  <c r="V156" i="1"/>
  <c r="U156" i="1"/>
  <c r="L156" i="1"/>
  <c r="I156" i="1"/>
  <c r="F156" i="1"/>
  <c r="F155" i="1"/>
  <c r="G155" i="1" s="1"/>
  <c r="V155" i="1" s="1"/>
  <c r="F154" i="1"/>
  <c r="G154" i="1" s="1"/>
  <c r="F153" i="1"/>
  <c r="G153" i="1" s="1"/>
  <c r="F152" i="1"/>
  <c r="G152" i="1" s="1"/>
  <c r="F151" i="1"/>
  <c r="G151" i="1" s="1"/>
  <c r="V151" i="1" s="1"/>
  <c r="V150" i="1"/>
  <c r="U150" i="1"/>
  <c r="L150" i="1"/>
  <c r="I150" i="1"/>
  <c r="F150" i="1"/>
  <c r="F149" i="1"/>
  <c r="G149" i="1" s="1"/>
  <c r="U149" i="1" s="1"/>
  <c r="E149" i="1"/>
  <c r="V148" i="1"/>
  <c r="U148" i="1"/>
  <c r="L148" i="1"/>
  <c r="I148" i="1"/>
  <c r="F148" i="1"/>
  <c r="V147" i="1"/>
  <c r="U147" i="1"/>
  <c r="L147" i="1"/>
  <c r="I147" i="1"/>
  <c r="F147" i="1"/>
  <c r="F146" i="1"/>
  <c r="G146" i="1" s="1"/>
  <c r="E146" i="1"/>
  <c r="V145" i="1"/>
  <c r="U145" i="1"/>
  <c r="L145" i="1"/>
  <c r="I145" i="1"/>
  <c r="F145" i="1"/>
  <c r="V144" i="1"/>
  <c r="U144" i="1"/>
  <c r="L144" i="1"/>
  <c r="I144" i="1"/>
  <c r="F144" i="1"/>
  <c r="F143" i="1"/>
  <c r="G143" i="1" s="1"/>
  <c r="U143" i="1" s="1"/>
  <c r="E143" i="1"/>
  <c r="F142" i="1"/>
  <c r="G142" i="1" s="1"/>
  <c r="L142" i="1" s="1"/>
  <c r="F141" i="1"/>
  <c r="G141" i="1" s="1"/>
  <c r="F140" i="1"/>
  <c r="G140" i="1" s="1"/>
  <c r="V139" i="1"/>
  <c r="U139" i="1"/>
  <c r="L139" i="1"/>
  <c r="I139" i="1"/>
  <c r="F139" i="1"/>
  <c r="V136" i="1"/>
  <c r="U136" i="1"/>
  <c r="L136" i="1"/>
  <c r="I136" i="1"/>
  <c r="F136" i="1"/>
  <c r="F135" i="1"/>
  <c r="G135" i="1" s="1"/>
  <c r="F134" i="1"/>
  <c r="G134" i="1" s="1"/>
  <c r="F133" i="1"/>
  <c r="G133" i="1" s="1"/>
  <c r="F132" i="1"/>
  <c r="G132" i="1" s="1"/>
  <c r="F131" i="1"/>
  <c r="G131" i="1" s="1"/>
  <c r="V131" i="1" s="1"/>
  <c r="V130" i="1"/>
  <c r="U130" i="1"/>
  <c r="L130" i="1"/>
  <c r="I130" i="1"/>
  <c r="F130" i="1"/>
  <c r="F129" i="1"/>
  <c r="G129" i="1" s="1"/>
  <c r="E129" i="1"/>
  <c r="V128" i="1"/>
  <c r="U128" i="1"/>
  <c r="L128" i="1"/>
  <c r="I128" i="1"/>
  <c r="F128" i="1"/>
  <c r="V127" i="1"/>
  <c r="U127" i="1"/>
  <c r="L127" i="1"/>
  <c r="I127" i="1"/>
  <c r="F127" i="1"/>
  <c r="F126" i="1"/>
  <c r="G126" i="1" s="1"/>
  <c r="E126" i="1"/>
  <c r="V125" i="1"/>
  <c r="U125" i="1"/>
  <c r="L125" i="1"/>
  <c r="I125" i="1"/>
  <c r="F125" i="1"/>
  <c r="V124" i="1"/>
  <c r="U124" i="1"/>
  <c r="L124" i="1"/>
  <c r="I124" i="1"/>
  <c r="F124" i="1"/>
  <c r="F123" i="1"/>
  <c r="G123" i="1" s="1"/>
  <c r="E123" i="1"/>
  <c r="F122" i="1"/>
  <c r="G122" i="1" s="1"/>
  <c r="L122" i="1" s="1"/>
  <c r="F121" i="1"/>
  <c r="G121" i="1" s="1"/>
  <c r="F120" i="1"/>
  <c r="G120" i="1" s="1"/>
  <c r="I120" i="1" s="1"/>
  <c r="F119" i="1"/>
  <c r="G119" i="1" s="1"/>
  <c r="U119" i="1" s="1"/>
  <c r="V116" i="1"/>
  <c r="U116" i="1"/>
  <c r="L116" i="1"/>
  <c r="I116" i="1"/>
  <c r="F116" i="1"/>
  <c r="F115" i="1"/>
  <c r="G115" i="1" s="1"/>
  <c r="V115" i="1" s="1"/>
  <c r="F114" i="1"/>
  <c r="G114" i="1" s="1"/>
  <c r="F113" i="1"/>
  <c r="G113" i="1" s="1"/>
  <c r="I113" i="1" s="1"/>
  <c r="F112" i="1"/>
  <c r="G112" i="1" s="1"/>
  <c r="V112" i="1" s="1"/>
  <c r="V111" i="1"/>
  <c r="U111" i="1"/>
  <c r="L111" i="1"/>
  <c r="I111" i="1"/>
  <c r="F111" i="1"/>
  <c r="F110" i="1"/>
  <c r="G110" i="1" s="1"/>
  <c r="E110" i="1"/>
  <c r="V109" i="1"/>
  <c r="U109" i="1"/>
  <c r="L109" i="1"/>
  <c r="I109" i="1"/>
  <c r="F109" i="1"/>
  <c r="V108" i="1"/>
  <c r="U108" i="1"/>
  <c r="L108" i="1"/>
  <c r="I108" i="1"/>
  <c r="F108" i="1"/>
  <c r="F107" i="1"/>
  <c r="G107" i="1" s="1"/>
  <c r="U107" i="1" s="1"/>
  <c r="E107" i="1"/>
  <c r="V106" i="1"/>
  <c r="U106" i="1"/>
  <c r="L106" i="1"/>
  <c r="I106" i="1"/>
  <c r="F106" i="1"/>
  <c r="V105" i="1"/>
  <c r="U105" i="1"/>
  <c r="L105" i="1"/>
  <c r="I105" i="1"/>
  <c r="F105" i="1"/>
  <c r="F104" i="1"/>
  <c r="G104" i="1" s="1"/>
  <c r="E104" i="1"/>
  <c r="F103" i="1"/>
  <c r="G103" i="1" s="1"/>
  <c r="V103" i="1" s="1"/>
  <c r="F102" i="1"/>
  <c r="G102" i="1" s="1"/>
  <c r="F101" i="1"/>
  <c r="G101" i="1" s="1"/>
  <c r="V101" i="1" s="1"/>
  <c r="F100" i="1"/>
  <c r="G100" i="1" s="1"/>
  <c r="V99" i="1"/>
  <c r="U99" i="1"/>
  <c r="L99" i="1"/>
  <c r="I99" i="1"/>
  <c r="F99" i="1"/>
  <c r="V96" i="1"/>
  <c r="U96" i="1"/>
  <c r="L96" i="1"/>
  <c r="I96" i="1"/>
  <c r="F96" i="1"/>
  <c r="F95" i="1"/>
  <c r="G95" i="1" s="1"/>
  <c r="V95" i="1" s="1"/>
  <c r="F94" i="1"/>
  <c r="G94" i="1" s="1"/>
  <c r="F93" i="1"/>
  <c r="G93" i="1" s="1"/>
  <c r="V93" i="1" s="1"/>
  <c r="F92" i="1"/>
  <c r="G92" i="1" s="1"/>
  <c r="F91" i="1"/>
  <c r="G91" i="1" s="1"/>
  <c r="F90" i="1"/>
  <c r="G90" i="1" s="1"/>
  <c r="E90" i="1"/>
  <c r="V89" i="1"/>
  <c r="U89" i="1"/>
  <c r="L89" i="1"/>
  <c r="I89" i="1"/>
  <c r="F89" i="1"/>
  <c r="V88" i="1"/>
  <c r="U88" i="1"/>
  <c r="L88" i="1"/>
  <c r="I88" i="1"/>
  <c r="F88" i="1"/>
  <c r="F87" i="1"/>
  <c r="G87" i="1" s="1"/>
  <c r="E87" i="1"/>
  <c r="V86" i="1"/>
  <c r="U86" i="1"/>
  <c r="L86" i="1"/>
  <c r="I86" i="1"/>
  <c r="F86" i="1"/>
  <c r="F85" i="1"/>
  <c r="G85" i="1" s="1"/>
  <c r="U85" i="1" s="1"/>
  <c r="E85" i="1"/>
  <c r="F84" i="1"/>
  <c r="G84" i="1" s="1"/>
  <c r="I84" i="1" s="1"/>
  <c r="F83" i="1"/>
  <c r="G83" i="1" s="1"/>
  <c r="F82" i="1"/>
  <c r="G82" i="1" s="1"/>
  <c r="F81" i="1"/>
  <c r="G81" i="1" s="1"/>
  <c r="U81" i="1" s="1"/>
  <c r="V80" i="1"/>
  <c r="U80" i="1"/>
  <c r="L80" i="1"/>
  <c r="I80" i="1"/>
  <c r="F80" i="1"/>
  <c r="V77" i="1"/>
  <c r="U77" i="1"/>
  <c r="L77" i="1"/>
  <c r="I77" i="1"/>
  <c r="F77" i="1"/>
  <c r="F76" i="1"/>
  <c r="G76" i="1" s="1"/>
  <c r="L76" i="1" s="1"/>
  <c r="F75" i="1"/>
  <c r="G75" i="1" s="1"/>
  <c r="F74" i="1"/>
  <c r="G74" i="1" s="1"/>
  <c r="F73" i="1"/>
  <c r="G73" i="1" s="1"/>
  <c r="F72" i="1"/>
  <c r="G72" i="1" s="1"/>
  <c r="V71" i="1"/>
  <c r="U71" i="1"/>
  <c r="L71" i="1"/>
  <c r="I71" i="1"/>
  <c r="F71" i="1"/>
  <c r="V70" i="1"/>
  <c r="U70" i="1"/>
  <c r="L70" i="1"/>
  <c r="I70" i="1"/>
  <c r="F70" i="1"/>
  <c r="F69" i="1"/>
  <c r="G69" i="1" s="1"/>
  <c r="E69" i="1"/>
  <c r="V68" i="1"/>
  <c r="U68" i="1"/>
  <c r="L68" i="1"/>
  <c r="I68" i="1"/>
  <c r="F68" i="1"/>
  <c r="V67" i="1"/>
  <c r="U67" i="1"/>
  <c r="L67" i="1"/>
  <c r="I67" i="1"/>
  <c r="F67" i="1"/>
  <c r="F66" i="1"/>
  <c r="G66" i="1" s="1"/>
  <c r="I66" i="1" s="1"/>
  <c r="E66" i="1"/>
  <c r="V65" i="1"/>
  <c r="U65" i="1"/>
  <c r="L65" i="1"/>
  <c r="I65" i="1"/>
  <c r="F65" i="1"/>
  <c r="V64" i="1"/>
  <c r="U64" i="1"/>
  <c r="L64" i="1"/>
  <c r="I64" i="1"/>
  <c r="F64" i="1"/>
  <c r="F63" i="1"/>
  <c r="G63" i="1" s="1"/>
  <c r="F62" i="1"/>
  <c r="G62" i="1" s="1"/>
  <c r="L62" i="1" s="1"/>
  <c r="F61" i="1"/>
  <c r="G61" i="1" s="1"/>
  <c r="I61" i="1" s="1"/>
  <c r="F60" i="1"/>
  <c r="G60" i="1" s="1"/>
  <c r="F59" i="1"/>
  <c r="G59" i="1" s="1"/>
  <c r="F58" i="1"/>
  <c r="G58" i="1" s="1"/>
  <c r="F55" i="1"/>
  <c r="G55" i="1" s="1"/>
  <c r="U55" i="1" s="1"/>
  <c r="F54" i="1"/>
  <c r="G54" i="1" s="1"/>
  <c r="F53" i="1"/>
  <c r="G53" i="1" s="1"/>
  <c r="V53" i="1" s="1"/>
  <c r="F52" i="1"/>
  <c r="G52" i="1" s="1"/>
  <c r="L52" i="1" s="1"/>
  <c r="F51" i="1"/>
  <c r="G51" i="1" s="1"/>
  <c r="V50" i="1"/>
  <c r="U50" i="1"/>
  <c r="L50" i="1"/>
  <c r="I50" i="1"/>
  <c r="F50" i="1"/>
  <c r="V49" i="1"/>
  <c r="U49" i="1"/>
  <c r="L49" i="1"/>
  <c r="I49" i="1"/>
  <c r="F49" i="1"/>
  <c r="V48" i="1"/>
  <c r="U48" i="1"/>
  <c r="L48" i="1"/>
  <c r="I48" i="1"/>
  <c r="F48" i="1"/>
  <c r="F47" i="1"/>
  <c r="G47" i="1" s="1"/>
  <c r="E47" i="1"/>
  <c r="F46" i="1"/>
  <c r="G46" i="1" s="1"/>
  <c r="F45" i="1"/>
  <c r="G45" i="1" s="1"/>
  <c r="V45" i="1" s="1"/>
  <c r="F44" i="1"/>
  <c r="G44" i="1" s="1"/>
  <c r="F41" i="1"/>
  <c r="G41" i="1" s="1"/>
  <c r="V41" i="1" s="1"/>
  <c r="F40" i="1"/>
  <c r="G40" i="1" s="1"/>
  <c r="F39" i="1"/>
  <c r="G39" i="1" s="1"/>
  <c r="F38" i="1"/>
  <c r="G38" i="1" s="1"/>
  <c r="F37" i="1"/>
  <c r="G37" i="1" s="1"/>
  <c r="V36" i="1"/>
  <c r="U36" i="1"/>
  <c r="L36" i="1"/>
  <c r="I36" i="1"/>
  <c r="F36" i="1"/>
  <c r="V35" i="1"/>
  <c r="U35" i="1"/>
  <c r="L35" i="1"/>
  <c r="I35" i="1"/>
  <c r="F35" i="1"/>
  <c r="V34" i="1"/>
  <c r="U34" i="1"/>
  <c r="L34" i="1"/>
  <c r="I34" i="1"/>
  <c r="F34" i="1"/>
  <c r="V33" i="1"/>
  <c r="U33" i="1"/>
  <c r="L33" i="1"/>
  <c r="I33" i="1"/>
  <c r="F33" i="1"/>
  <c r="F32" i="1"/>
  <c r="G32" i="1" s="1"/>
  <c r="U32" i="1" s="1"/>
  <c r="F31" i="1"/>
  <c r="G31" i="1" s="1"/>
  <c r="L31" i="1" s="1"/>
  <c r="F30" i="1"/>
  <c r="G30" i="1" s="1"/>
  <c r="F29" i="1"/>
  <c r="G29" i="1" s="1"/>
  <c r="F26" i="1"/>
  <c r="G26" i="1" s="1"/>
  <c r="I26" i="1" s="1"/>
  <c r="F25" i="1"/>
  <c r="G25" i="1" s="1"/>
  <c r="F24" i="1"/>
  <c r="G24" i="1" s="1"/>
  <c r="F23" i="1"/>
  <c r="G23" i="1" s="1"/>
  <c r="I23" i="1" s="1"/>
  <c r="F22" i="1"/>
  <c r="G22" i="1" s="1"/>
  <c r="V21" i="1"/>
  <c r="U21" i="1"/>
  <c r="L21" i="1"/>
  <c r="I21" i="1"/>
  <c r="F21" i="1"/>
  <c r="V20" i="1"/>
  <c r="U20" i="1"/>
  <c r="L20" i="1"/>
  <c r="I20" i="1"/>
  <c r="F20" i="1"/>
  <c r="F19" i="1"/>
  <c r="G19" i="1" s="1"/>
  <c r="U19" i="1" s="1"/>
  <c r="F18" i="1"/>
  <c r="G18" i="1" s="1"/>
  <c r="F17" i="1"/>
  <c r="G17" i="1" s="1"/>
  <c r="I17" i="1" s="1"/>
  <c r="F16" i="1"/>
  <c r="G16" i="1" s="1"/>
  <c r="L16" i="1" s="1"/>
  <c r="F13" i="1"/>
  <c r="G13" i="1" s="1"/>
  <c r="F12" i="1"/>
  <c r="G12" i="1" s="1"/>
  <c r="I12" i="1" s="1"/>
  <c r="F11" i="1"/>
  <c r="G11" i="1" s="1"/>
  <c r="F10" i="1"/>
  <c r="G10" i="1" s="1"/>
  <c r="F9" i="1"/>
  <c r="G9" i="1" s="1"/>
  <c r="U9" i="1" s="1"/>
  <c r="V8" i="1"/>
  <c r="U8" i="1"/>
  <c r="L8" i="1"/>
  <c r="I8" i="1"/>
  <c r="F8" i="1"/>
  <c r="F7" i="1"/>
  <c r="G7" i="1" s="1"/>
  <c r="U7" i="1" s="1"/>
  <c r="F6" i="1"/>
  <c r="G6" i="1" s="1"/>
  <c r="V6" i="1" s="1"/>
  <c r="F5" i="1"/>
  <c r="G5" i="1" s="1"/>
  <c r="F4" i="1"/>
  <c r="G4" i="1" s="1"/>
  <c r="A5" i="1"/>
  <c r="A6" i="1" s="1"/>
  <c r="A7" i="1" s="1"/>
  <c r="A8" i="1" s="1"/>
  <c r="F3" i="1"/>
  <c r="G3" i="1" s="1"/>
  <c r="M159" i="1" l="1"/>
  <c r="I155" i="1"/>
  <c r="M116" i="1"/>
  <c r="M64" i="1"/>
  <c r="M179" i="1"/>
  <c r="U163" i="1"/>
  <c r="M139" i="1"/>
  <c r="P139" i="1" s="1"/>
  <c r="M147" i="1"/>
  <c r="I149" i="1"/>
  <c r="L149" i="1"/>
  <c r="M130" i="1"/>
  <c r="V149" i="1"/>
  <c r="U23" i="1"/>
  <c r="M86" i="1"/>
  <c r="N86" i="1" s="1"/>
  <c r="V23" i="1"/>
  <c r="M36" i="1"/>
  <c r="N36" i="1" s="1"/>
  <c r="L154" i="1"/>
  <c r="I154" i="1"/>
  <c r="M8" i="1"/>
  <c r="O8" i="1" s="1"/>
  <c r="L143" i="1"/>
  <c r="M80" i="1"/>
  <c r="I163" i="1"/>
  <c r="L59" i="1"/>
  <c r="I59" i="1"/>
  <c r="V162" i="1"/>
  <c r="I162" i="1"/>
  <c r="U162" i="1"/>
  <c r="M20" i="1"/>
  <c r="V119" i="1"/>
  <c r="I151" i="1"/>
  <c r="U52" i="1"/>
  <c r="V85" i="1"/>
  <c r="M33" i="1"/>
  <c r="M128" i="1"/>
  <c r="M156" i="1"/>
  <c r="I76" i="1"/>
  <c r="M76" i="1" s="1"/>
  <c r="M105" i="1"/>
  <c r="M109" i="1"/>
  <c r="M111" i="1"/>
  <c r="V143" i="1"/>
  <c r="L163" i="1"/>
  <c r="M21" i="1"/>
  <c r="V66" i="1"/>
  <c r="M96" i="1"/>
  <c r="M144" i="1"/>
  <c r="M148" i="1"/>
  <c r="P148" i="1" s="1"/>
  <c r="M150" i="1"/>
  <c r="N150" i="1" s="1"/>
  <c r="I104" i="1"/>
  <c r="V104" i="1"/>
  <c r="U104" i="1"/>
  <c r="I110" i="1"/>
  <c r="V110" i="1"/>
  <c r="U110" i="1"/>
  <c r="U73" i="1"/>
  <c r="L73" i="1"/>
  <c r="I73" i="1"/>
  <c r="V73" i="1"/>
  <c r="L37" i="1"/>
  <c r="U37" i="1"/>
  <c r="L134" i="1"/>
  <c r="U134" i="1"/>
  <c r="L25" i="1"/>
  <c r="U25" i="1"/>
  <c r="I165" i="1"/>
  <c r="V165" i="1"/>
  <c r="U165" i="1"/>
  <c r="U4" i="1"/>
  <c r="I4" i="1"/>
  <c r="V4" i="1"/>
  <c r="L4" i="1"/>
  <c r="I38" i="1"/>
  <c r="U38" i="1"/>
  <c r="L38" i="1"/>
  <c r="V38" i="1"/>
  <c r="L175" i="1"/>
  <c r="U175" i="1"/>
  <c r="V31" i="1"/>
  <c r="V59" i="1"/>
  <c r="U93" i="1"/>
  <c r="I101" i="1"/>
  <c r="V17" i="1"/>
  <c r="L26" i="1"/>
  <c r="M26" i="1" s="1"/>
  <c r="M68" i="1"/>
  <c r="M70" i="1"/>
  <c r="L101" i="1"/>
  <c r="L115" i="1"/>
  <c r="L9" i="1"/>
  <c r="V9" i="1"/>
  <c r="M48" i="1"/>
  <c r="V76" i="1"/>
  <c r="U26" i="1"/>
  <c r="M77" i="1"/>
  <c r="M99" i="1"/>
  <c r="U101" i="1"/>
  <c r="U142" i="1"/>
  <c r="U154" i="1"/>
  <c r="U59" i="1"/>
  <c r="U76" i="1"/>
  <c r="V26" i="1"/>
  <c r="U66" i="1"/>
  <c r="V154" i="1"/>
  <c r="U155" i="1"/>
  <c r="V168" i="1"/>
  <c r="M170" i="1"/>
  <c r="L176" i="1"/>
  <c r="M176" i="1" s="1"/>
  <c r="M49" i="1"/>
  <c r="M65" i="1"/>
  <c r="M89" i="1"/>
  <c r="M108" i="1"/>
  <c r="M124" i="1"/>
  <c r="M127" i="1"/>
  <c r="M166" i="1"/>
  <c r="N166" i="1" s="1"/>
  <c r="U176" i="1"/>
  <c r="V176" i="1"/>
  <c r="M50" i="1"/>
  <c r="M67" i="1"/>
  <c r="N67" i="1" s="1"/>
  <c r="M71" i="1"/>
  <c r="V84" i="1"/>
  <c r="M88" i="1"/>
  <c r="M125" i="1"/>
  <c r="P125" i="1" s="1"/>
  <c r="M136" i="1"/>
  <c r="N136" i="1" s="1"/>
  <c r="L151" i="1"/>
  <c r="L155" i="1"/>
  <c r="L162" i="1"/>
  <c r="M167" i="1"/>
  <c r="M169" i="1"/>
  <c r="P169" i="1" s="1"/>
  <c r="M173" i="1"/>
  <c r="M34" i="1"/>
  <c r="U16" i="1"/>
  <c r="U17" i="1"/>
  <c r="U151" i="1"/>
  <c r="V11" i="1"/>
  <c r="U11" i="1"/>
  <c r="L11" i="1"/>
  <c r="I11" i="1"/>
  <c r="V152" i="1"/>
  <c r="L152" i="1"/>
  <c r="U152" i="1"/>
  <c r="I152" i="1"/>
  <c r="L18" i="1"/>
  <c r="V18" i="1"/>
  <c r="U18" i="1"/>
  <c r="I18" i="1"/>
  <c r="L58" i="1"/>
  <c r="I58" i="1"/>
  <c r="V58" i="1"/>
  <c r="U58" i="1"/>
  <c r="V74" i="1"/>
  <c r="U74" i="1"/>
  <c r="L74" i="1"/>
  <c r="I74" i="1"/>
  <c r="V82" i="1"/>
  <c r="U82" i="1"/>
  <c r="L82" i="1"/>
  <c r="I82" i="1"/>
  <c r="U146" i="1"/>
  <c r="L146" i="1"/>
  <c r="I146" i="1"/>
  <c r="V146" i="1"/>
  <c r="I40" i="1"/>
  <c r="L40" i="1"/>
  <c r="V40" i="1"/>
  <c r="U40" i="1"/>
  <c r="L87" i="1"/>
  <c r="U87" i="1"/>
  <c r="I87" i="1"/>
  <c r="V87" i="1"/>
  <c r="V102" i="1"/>
  <c r="L102" i="1"/>
  <c r="U102" i="1"/>
  <c r="I102" i="1"/>
  <c r="V24" i="1"/>
  <c r="U24" i="1"/>
  <c r="L24" i="1"/>
  <c r="I24" i="1"/>
  <c r="I29" i="1"/>
  <c r="V29" i="1"/>
  <c r="U29" i="1"/>
  <c r="L29" i="1"/>
  <c r="L72" i="1"/>
  <c r="U72" i="1"/>
  <c r="I72" i="1"/>
  <c r="V72" i="1"/>
  <c r="L129" i="1"/>
  <c r="I129" i="1"/>
  <c r="V129" i="1"/>
  <c r="U129" i="1"/>
  <c r="L30" i="1"/>
  <c r="I30" i="1"/>
  <c r="V30" i="1"/>
  <c r="U30" i="1"/>
  <c r="L47" i="1"/>
  <c r="I47" i="1"/>
  <c r="V47" i="1"/>
  <c r="U47" i="1"/>
  <c r="U63" i="1"/>
  <c r="V63" i="1"/>
  <c r="L63" i="1"/>
  <c r="I63" i="1"/>
  <c r="I164" i="1"/>
  <c r="U164" i="1"/>
  <c r="V164" i="1"/>
  <c r="L164" i="1"/>
  <c r="I174" i="1"/>
  <c r="L174" i="1"/>
  <c r="V174" i="1"/>
  <c r="U174" i="1"/>
  <c r="V22" i="1"/>
  <c r="L22" i="1"/>
  <c r="I22" i="1"/>
  <c r="U22" i="1"/>
  <c r="L178" i="1"/>
  <c r="U178" i="1"/>
  <c r="V178" i="1"/>
  <c r="I178" i="1"/>
  <c r="V5" i="1"/>
  <c r="U5" i="1"/>
  <c r="L5" i="1"/>
  <c r="I5" i="1"/>
  <c r="V7" i="1"/>
  <c r="V10" i="1"/>
  <c r="U10" i="1"/>
  <c r="L10" i="1"/>
  <c r="I10" i="1"/>
  <c r="V32" i="1"/>
  <c r="U44" i="1"/>
  <c r="V44" i="1"/>
  <c r="L44" i="1"/>
  <c r="L54" i="1"/>
  <c r="V54" i="1"/>
  <c r="V60" i="1"/>
  <c r="U60" i="1"/>
  <c r="L60" i="1"/>
  <c r="I60" i="1"/>
  <c r="I69" i="1"/>
  <c r="V69" i="1"/>
  <c r="L69" i="1"/>
  <c r="L91" i="1"/>
  <c r="U91" i="1"/>
  <c r="I91" i="1"/>
  <c r="L126" i="1"/>
  <c r="I126" i="1"/>
  <c r="U153" i="1"/>
  <c r="I153" i="1"/>
  <c r="I6" i="1"/>
  <c r="I7" i="1"/>
  <c r="L12" i="1"/>
  <c r="M12" i="1" s="1"/>
  <c r="O12" i="1" s="1"/>
  <c r="V16" i="1"/>
  <c r="I32" i="1"/>
  <c r="I44" i="1"/>
  <c r="I45" i="1"/>
  <c r="U46" i="1"/>
  <c r="L46" i="1"/>
  <c r="I46" i="1"/>
  <c r="I54" i="1"/>
  <c r="I55" i="1"/>
  <c r="L61" i="1"/>
  <c r="M61" i="1" s="1"/>
  <c r="I62" i="1"/>
  <c r="M62" i="1" s="1"/>
  <c r="U75" i="1"/>
  <c r="I75" i="1"/>
  <c r="I95" i="1"/>
  <c r="U100" i="1"/>
  <c r="L100" i="1"/>
  <c r="V100" i="1"/>
  <c r="I100" i="1"/>
  <c r="L113" i="1"/>
  <c r="M113" i="1" s="1"/>
  <c r="I123" i="1"/>
  <c r="V123" i="1"/>
  <c r="U123" i="1"/>
  <c r="L123" i="1"/>
  <c r="U140" i="1"/>
  <c r="V140" i="1"/>
  <c r="L140" i="1"/>
  <c r="I140" i="1"/>
  <c r="L153" i="1"/>
  <c r="L6" i="1"/>
  <c r="L7" i="1"/>
  <c r="V13" i="1"/>
  <c r="U13" i="1"/>
  <c r="L13" i="1"/>
  <c r="I13" i="1"/>
  <c r="I16" i="1"/>
  <c r="M16" i="1" s="1"/>
  <c r="L32" i="1"/>
  <c r="V37" i="1"/>
  <c r="L45" i="1"/>
  <c r="L55" i="1"/>
  <c r="L75" i="1"/>
  <c r="L95" i="1"/>
  <c r="L120" i="1"/>
  <c r="M120" i="1" s="1"/>
  <c r="L17" i="1"/>
  <c r="M17" i="1" s="1"/>
  <c r="I37" i="1"/>
  <c r="I85" i="1"/>
  <c r="U94" i="1"/>
  <c r="L94" i="1"/>
  <c r="V94" i="1"/>
  <c r="I94" i="1"/>
  <c r="U103" i="1"/>
  <c r="I103" i="1"/>
  <c r="I112" i="1"/>
  <c r="U113" i="1"/>
  <c r="U126" i="1"/>
  <c r="U132" i="1"/>
  <c r="I132" i="1"/>
  <c r="L132" i="1"/>
  <c r="V153" i="1"/>
  <c r="V19" i="1"/>
  <c r="I19" i="1"/>
  <c r="L23" i="1"/>
  <c r="M23" i="1" s="1"/>
  <c r="V25" i="1"/>
  <c r="L84" i="1"/>
  <c r="M84" i="1" s="1"/>
  <c r="L85" i="1"/>
  <c r="I90" i="1"/>
  <c r="V90" i="1"/>
  <c r="L90" i="1"/>
  <c r="U90" i="1"/>
  <c r="V91" i="1"/>
  <c r="L103" i="1"/>
  <c r="L112" i="1"/>
  <c r="V113" i="1"/>
  <c r="I119" i="1"/>
  <c r="U120" i="1"/>
  <c r="V126" i="1"/>
  <c r="L19" i="1"/>
  <c r="I25" i="1"/>
  <c r="V52" i="1"/>
  <c r="L66" i="1"/>
  <c r="M66" i="1" s="1"/>
  <c r="U69" i="1"/>
  <c r="V83" i="1"/>
  <c r="L83" i="1"/>
  <c r="U83" i="1"/>
  <c r="I83" i="1"/>
  <c r="I93" i="1"/>
  <c r="U95" i="1"/>
  <c r="L119" i="1"/>
  <c r="V120" i="1"/>
  <c r="V160" i="1"/>
  <c r="L160" i="1"/>
  <c r="I160" i="1"/>
  <c r="U12" i="1"/>
  <c r="V39" i="1"/>
  <c r="U39" i="1"/>
  <c r="L39" i="1"/>
  <c r="V51" i="1"/>
  <c r="U51" i="1"/>
  <c r="L51" i="1"/>
  <c r="I52" i="1"/>
  <c r="M52" i="1" s="1"/>
  <c r="U54" i="1"/>
  <c r="U61" i="1"/>
  <c r="U62" i="1"/>
  <c r="V75" i="1"/>
  <c r="U92" i="1"/>
  <c r="L92" i="1"/>
  <c r="V92" i="1"/>
  <c r="I92" i="1"/>
  <c r="L93" i="1"/>
  <c r="L110" i="1"/>
  <c r="U112" i="1"/>
  <c r="L131" i="1"/>
  <c r="U131" i="1"/>
  <c r="V132" i="1"/>
  <c r="V141" i="1"/>
  <c r="L141" i="1"/>
  <c r="U141" i="1"/>
  <c r="I141" i="1"/>
  <c r="I168" i="1"/>
  <c r="I177" i="1"/>
  <c r="V177" i="1"/>
  <c r="U177" i="1"/>
  <c r="U6" i="1"/>
  <c r="I9" i="1"/>
  <c r="V12" i="1"/>
  <c r="U31" i="1"/>
  <c r="I31" i="1"/>
  <c r="M31" i="1" s="1"/>
  <c r="I39" i="1"/>
  <c r="L41" i="1"/>
  <c r="U41" i="1"/>
  <c r="I41" i="1"/>
  <c r="U45" i="1"/>
  <c r="V46" i="1"/>
  <c r="I51" i="1"/>
  <c r="I53" i="1"/>
  <c r="U53" i="1"/>
  <c r="L53" i="1"/>
  <c r="V55" i="1"/>
  <c r="V61" i="1"/>
  <c r="V62" i="1"/>
  <c r="U84" i="1"/>
  <c r="L104" i="1"/>
  <c r="M106" i="1"/>
  <c r="I131" i="1"/>
  <c r="L168" i="1"/>
  <c r="L177" i="1"/>
  <c r="V121" i="1"/>
  <c r="U121" i="1"/>
  <c r="L121" i="1"/>
  <c r="V133" i="1"/>
  <c r="U133" i="1"/>
  <c r="I133" i="1"/>
  <c r="U161" i="1"/>
  <c r="I161" i="1"/>
  <c r="I107" i="1"/>
  <c r="V107" i="1"/>
  <c r="V114" i="1"/>
  <c r="U114" i="1"/>
  <c r="L114" i="1"/>
  <c r="I121" i="1"/>
  <c r="U122" i="1"/>
  <c r="L133" i="1"/>
  <c r="V134" i="1"/>
  <c r="V142" i="1"/>
  <c r="L161" i="1"/>
  <c r="L165" i="1"/>
  <c r="V175" i="1"/>
  <c r="I81" i="1"/>
  <c r="V81" i="1"/>
  <c r="L107" i="1"/>
  <c r="I114" i="1"/>
  <c r="U115" i="1"/>
  <c r="I122" i="1"/>
  <c r="M122" i="1" s="1"/>
  <c r="V122" i="1"/>
  <c r="I134" i="1"/>
  <c r="U135" i="1"/>
  <c r="L135" i="1"/>
  <c r="V135" i="1"/>
  <c r="I135" i="1"/>
  <c r="I142" i="1"/>
  <c r="M142" i="1" s="1"/>
  <c r="I175" i="1"/>
  <c r="M35" i="1"/>
  <c r="L81" i="1"/>
  <c r="I115" i="1"/>
  <c r="M115" i="1" s="1"/>
  <c r="M172" i="1"/>
  <c r="U171" i="1"/>
  <c r="I143" i="1"/>
  <c r="M145" i="1"/>
  <c r="L171" i="1"/>
  <c r="M171" i="1" s="1"/>
  <c r="V171" i="1"/>
  <c r="N144" i="1" l="1"/>
  <c r="N105" i="1"/>
  <c r="M155" i="1"/>
  <c r="N155" i="1" s="1"/>
  <c r="N159" i="1"/>
  <c r="P159" i="1"/>
  <c r="N89" i="1"/>
  <c r="N147" i="1"/>
  <c r="M175" i="1"/>
  <c r="M101" i="1"/>
  <c r="P156" i="1"/>
  <c r="M114" i="1"/>
  <c r="N114" i="1" s="1"/>
  <c r="M37" i="1"/>
  <c r="P128" i="1"/>
  <c r="N116" i="1"/>
  <c r="N130" i="1"/>
  <c r="N108" i="1"/>
  <c r="N68" i="1"/>
  <c r="P179" i="1"/>
  <c r="N179" i="1"/>
  <c r="M165" i="1"/>
  <c r="N64" i="1"/>
  <c r="P130" i="1"/>
  <c r="N127" i="1"/>
  <c r="N33" i="1"/>
  <c r="M154" i="1"/>
  <c r="M162" i="1"/>
  <c r="P166" i="1"/>
  <c r="N109" i="1"/>
  <c r="P144" i="1"/>
  <c r="N8" i="1"/>
  <c r="M104" i="1"/>
  <c r="N128" i="1"/>
  <c r="N88" i="1"/>
  <c r="P147" i="1"/>
  <c r="N21" i="1"/>
  <c r="N170" i="1"/>
  <c r="M10" i="1"/>
  <c r="O10" i="1" s="1"/>
  <c r="N167" i="1"/>
  <c r="M149" i="1"/>
  <c r="N149" i="1" s="1"/>
  <c r="P167" i="1"/>
  <c r="M102" i="1"/>
  <c r="M63" i="1"/>
  <c r="M163" i="1"/>
  <c r="M126" i="1"/>
  <c r="P170" i="1"/>
  <c r="M74" i="1"/>
  <c r="N20" i="1"/>
  <c r="P124" i="1"/>
  <c r="N139" i="1"/>
  <c r="M140" i="1"/>
  <c r="M30" i="1"/>
  <c r="N99" i="1"/>
  <c r="M59" i="1"/>
  <c r="N148" i="1"/>
  <c r="N48" i="1"/>
  <c r="M146" i="1"/>
  <c r="N156" i="1"/>
  <c r="M152" i="1"/>
  <c r="P152" i="1" s="1"/>
  <c r="M5" i="1"/>
  <c r="O5" i="1" s="1"/>
  <c r="N50" i="1"/>
  <c r="M143" i="1"/>
  <c r="M134" i="1"/>
  <c r="N134" i="1" s="1"/>
  <c r="M9" i="1"/>
  <c r="O9" i="1" s="1"/>
  <c r="M54" i="1"/>
  <c r="M160" i="1"/>
  <c r="N169" i="1"/>
  <c r="P136" i="1"/>
  <c r="M44" i="1"/>
  <c r="N96" i="1"/>
  <c r="M41" i="1"/>
  <c r="M58" i="1"/>
  <c r="N65" i="1"/>
  <c r="M13" i="1"/>
  <c r="O13" i="1" s="1"/>
  <c r="N80" i="1"/>
  <c r="N125" i="1"/>
  <c r="M87" i="1"/>
  <c r="M73" i="1"/>
  <c r="M39" i="1"/>
  <c r="N39" i="1" s="1"/>
  <c r="M100" i="1"/>
  <c r="M11" i="1"/>
  <c r="O11" i="1" s="1"/>
  <c r="N76" i="1"/>
  <c r="N26" i="1"/>
  <c r="N71" i="1"/>
  <c r="M6" i="1"/>
  <c r="O6" i="1" s="1"/>
  <c r="N124" i="1"/>
  <c r="M123" i="1"/>
  <c r="N123" i="1" s="1"/>
  <c r="M25" i="1"/>
  <c r="N34" i="1"/>
  <c r="P150" i="1"/>
  <c r="N111" i="1"/>
  <c r="M55" i="1"/>
  <c r="M24" i="1"/>
  <c r="N24" i="1" s="1"/>
  <c r="N70" i="1"/>
  <c r="M121" i="1"/>
  <c r="M91" i="1"/>
  <c r="M72" i="1"/>
  <c r="M110" i="1"/>
  <c r="M46" i="1"/>
  <c r="M151" i="1"/>
  <c r="M82" i="1"/>
  <c r="M81" i="1"/>
  <c r="M95" i="1"/>
  <c r="N95" i="1" s="1"/>
  <c r="M32" i="1"/>
  <c r="M38" i="1"/>
  <c r="U1048549" i="1"/>
  <c r="M131" i="1"/>
  <c r="N131" i="1" s="1"/>
  <c r="M164" i="1"/>
  <c r="P127" i="1"/>
  <c r="N49" i="1"/>
  <c r="M103" i="1"/>
  <c r="M19" i="1"/>
  <c r="M178" i="1"/>
  <c r="N173" i="1"/>
  <c r="P173" i="1"/>
  <c r="N77" i="1"/>
  <c r="M4" i="1"/>
  <c r="M83" i="1"/>
  <c r="M133" i="1"/>
  <c r="M168" i="1"/>
  <c r="M92" i="1"/>
  <c r="M94" i="1"/>
  <c r="M22" i="1"/>
  <c r="N23" i="1"/>
  <c r="P120" i="1"/>
  <c r="N120" i="1"/>
  <c r="N113" i="1"/>
  <c r="N61" i="1"/>
  <c r="N84" i="1"/>
  <c r="N176" i="1"/>
  <c r="P176" i="1"/>
  <c r="N106" i="1"/>
  <c r="N52" i="1"/>
  <c r="N62" i="1"/>
  <c r="N17" i="1"/>
  <c r="N66" i="1"/>
  <c r="P172" i="1"/>
  <c r="N172" i="1"/>
  <c r="M153" i="1"/>
  <c r="M47" i="1"/>
  <c r="N12" i="1"/>
  <c r="N115" i="1"/>
  <c r="M53" i="1"/>
  <c r="M177" i="1"/>
  <c r="M119" i="1"/>
  <c r="M132" i="1"/>
  <c r="P171" i="1"/>
  <c r="N171" i="1"/>
  <c r="M107" i="1"/>
  <c r="M51" i="1"/>
  <c r="M40" i="1"/>
  <c r="P145" i="1"/>
  <c r="N145" i="1"/>
  <c r="P122" i="1"/>
  <c r="N122" i="1"/>
  <c r="P142" i="1"/>
  <c r="N142" i="1"/>
  <c r="M85" i="1"/>
  <c r="N16" i="1"/>
  <c r="M174" i="1"/>
  <c r="M18" i="1"/>
  <c r="N35" i="1"/>
  <c r="M135" i="1"/>
  <c r="M161" i="1"/>
  <c r="N31" i="1"/>
  <c r="M141" i="1"/>
  <c r="M90" i="1"/>
  <c r="M75" i="1"/>
  <c r="M69" i="1"/>
  <c r="M93" i="1"/>
  <c r="M112" i="1"/>
  <c r="M45" i="1"/>
  <c r="M7" i="1"/>
  <c r="O7" i="1" s="1"/>
  <c r="M60" i="1"/>
  <c r="M129" i="1"/>
  <c r="M29" i="1"/>
  <c r="P155" i="1" l="1"/>
  <c r="N162" i="1"/>
  <c r="N110" i="1"/>
  <c r="P175" i="1"/>
  <c r="N101" i="1"/>
  <c r="N37" i="1"/>
  <c r="P162" i="1"/>
  <c r="N104" i="1"/>
  <c r="N126" i="1"/>
  <c r="N175" i="1"/>
  <c r="N63" i="1"/>
  <c r="N154" i="1"/>
  <c r="N163" i="1"/>
  <c r="N152" i="1"/>
  <c r="N46" i="1"/>
  <c r="N146" i="1"/>
  <c r="N6" i="1"/>
  <c r="P126" i="1"/>
  <c r="N11" i="1"/>
  <c r="P165" i="1"/>
  <c r="P149" i="1"/>
  <c r="N165" i="1"/>
  <c r="N30" i="1"/>
  <c r="N92" i="1"/>
  <c r="N100" i="1"/>
  <c r="P154" i="1"/>
  <c r="P163" i="1"/>
  <c r="P146" i="1"/>
  <c r="N54" i="1"/>
  <c r="N10" i="1"/>
  <c r="N151" i="1"/>
  <c r="N55" i="1"/>
  <c r="P134" i="1"/>
  <c r="N44" i="1"/>
  <c r="P143" i="1"/>
  <c r="N102" i="1"/>
  <c r="N74" i="1"/>
  <c r="P121" i="1"/>
  <c r="N87" i="1"/>
  <c r="N160" i="1"/>
  <c r="N25" i="1"/>
  <c r="N32" i="1"/>
  <c r="N103" i="1"/>
  <c r="N121" i="1"/>
  <c r="P140" i="1"/>
  <c r="N59" i="1"/>
  <c r="N140" i="1"/>
  <c r="N9" i="1"/>
  <c r="P131" i="1"/>
  <c r="N83" i="1"/>
  <c r="N41" i="1"/>
  <c r="N143" i="1"/>
  <c r="N168" i="1"/>
  <c r="N13" i="1"/>
  <c r="P160" i="1"/>
  <c r="N22" i="1"/>
  <c r="N91" i="1"/>
  <c r="N5" i="1"/>
  <c r="P168" i="1"/>
  <c r="N82" i="1"/>
  <c r="P151" i="1"/>
  <c r="N58" i="1"/>
  <c r="N72" i="1"/>
  <c r="N73" i="1"/>
  <c r="N164" i="1"/>
  <c r="P133" i="1"/>
  <c r="N94" i="1"/>
  <c r="P123" i="1"/>
  <c r="P164" i="1"/>
  <c r="N38" i="1"/>
  <c r="N133" i="1"/>
  <c r="N178" i="1"/>
  <c r="O4" i="1"/>
  <c r="N4" i="1"/>
  <c r="P178" i="1"/>
  <c r="N81" i="1"/>
  <c r="N19" i="1"/>
  <c r="N112" i="1"/>
  <c r="N93" i="1"/>
  <c r="N69" i="1"/>
  <c r="N90" i="1"/>
  <c r="P132" i="1"/>
  <c r="N132" i="1"/>
  <c r="N177" i="1"/>
  <c r="P177" i="1"/>
  <c r="N29" i="1"/>
  <c r="N75" i="1"/>
  <c r="N141" i="1"/>
  <c r="P141" i="1"/>
  <c r="P161" i="1"/>
  <c r="N161" i="1"/>
  <c r="P174" i="1"/>
  <c r="N174" i="1"/>
  <c r="N51" i="1"/>
  <c r="P119" i="1"/>
  <c r="N119" i="1"/>
  <c r="N53" i="1"/>
  <c r="P129" i="1"/>
  <c r="N129" i="1"/>
  <c r="P135" i="1"/>
  <c r="N135" i="1"/>
  <c r="N18" i="1"/>
  <c r="N85" i="1"/>
  <c r="N107" i="1"/>
  <c r="N47" i="1"/>
  <c r="P153" i="1"/>
  <c r="N153" i="1"/>
  <c r="N60" i="1"/>
  <c r="N7" i="1"/>
  <c r="N40" i="1"/>
  <c r="N45" i="1"/>
  <c r="R1048549" i="1" l="1"/>
  <c r="O1048549" i="1"/>
  <c r="S1048549" i="1"/>
  <c r="T1048549" i="1"/>
  <c r="Q1048549" i="1"/>
  <c r="P1048549" i="1"/>
  <c r="N1048549" i="1"/>
</calcChain>
</file>

<file path=xl/sharedStrings.xml><?xml version="1.0" encoding="utf-8"?>
<sst xmlns="http://schemas.openxmlformats.org/spreadsheetml/2006/main" count="1146" uniqueCount="507">
  <si>
    <t>S.NO</t>
  </si>
  <si>
    <t>LEVEL/
FLAT NO</t>
  </si>
  <si>
    <t>TYPE OF APARTMENT</t>
  </si>
  <si>
    <t>FACING OF APARTMENT</t>
  </si>
  <si>
    <t>CARPET AREA- Sft</t>
  </si>
  <si>
    <t>BUILTUP AREA- Sft</t>
  </si>
  <si>
    <t>SUPER BUILTUP AREA @25% OF BUILTUP AREA - Sft</t>
  </si>
  <si>
    <t>BASE PRICE</t>
  </si>
  <si>
    <t>COST OF BASIC FLAT
(SUPER BUILTUP AREA)</t>
  </si>
  <si>
    <t>AMENITY CHARGES
@ 3,00,000 
PER UNIT</t>
  </si>
  <si>
    <t>CAR PARKING</t>
  </si>
  <si>
    <t>EXTERNAL INFRA COST
@100 RS PER SFT
OF SUPER BUILTUP AREA</t>
  </si>
  <si>
    <t>TOTAL SALE PRICE</t>
  </si>
  <si>
    <t>Corpus fund @50/Sq.ft/Flat</t>
  </si>
  <si>
    <t>maintenance @2/Sft/month for 1 year</t>
  </si>
  <si>
    <t>Schedule of Boundaries</t>
  </si>
  <si>
    <t>North</t>
  </si>
  <si>
    <t>South</t>
  </si>
  <si>
    <t>East</t>
  </si>
  <si>
    <t>West</t>
  </si>
  <si>
    <t>R-201(MODEL FLAT NOT FOR SALE)</t>
  </si>
  <si>
    <t>3 BHK</t>
  </si>
  <si>
    <t>EAST</t>
  </si>
  <si>
    <t>R-202</t>
  </si>
  <si>
    <t>Vacant &amp; Flat R- 203</t>
  </si>
  <si>
    <t>Vacant &amp; Flat R- 201</t>
  </si>
  <si>
    <t>2.4m Wide Corridor &amp; Lobby</t>
  </si>
  <si>
    <t>Vacant</t>
  </si>
  <si>
    <t>R-203</t>
  </si>
  <si>
    <t>Vacant &amp; Staircase</t>
  </si>
  <si>
    <t>Vacant &amp; Flat R- 202</t>
  </si>
  <si>
    <t>2.4m Wide Corridor</t>
  </si>
  <si>
    <t>R-204</t>
  </si>
  <si>
    <t>Vacant &amp; Flat R- 205</t>
  </si>
  <si>
    <t>R-205</t>
  </si>
  <si>
    <t>WEST</t>
  </si>
  <si>
    <t>Vacant &amp; Multi Purpose Hall</t>
  </si>
  <si>
    <t>Vacant &amp; Flat R- 208</t>
  </si>
  <si>
    <t>Vacant &amp; Flat R- 204</t>
  </si>
  <si>
    <t>R-206</t>
  </si>
  <si>
    <t>2 BHK</t>
  </si>
  <si>
    <t>Vacant &amp; Office space</t>
  </si>
  <si>
    <t>Vacant &amp; Lobby,Skylight</t>
  </si>
  <si>
    <t>2.4m Wide Corridor &amp; Flat R-201</t>
  </si>
  <si>
    <t>Vacant &amp; Flat R- 212</t>
  </si>
  <si>
    <t>R-208</t>
  </si>
  <si>
    <t>Vacant &amp; Flat R- 214</t>
  </si>
  <si>
    <t>Vacant &amp; Flat R- 209</t>
  </si>
  <si>
    <t>R-209</t>
  </si>
  <si>
    <t>RC Road</t>
  </si>
  <si>
    <t>R-210</t>
  </si>
  <si>
    <t>Vacant &amp; Flat R- 211</t>
  </si>
  <si>
    <t>2.4m Wide Corridor &amp; Flat R-214</t>
  </si>
  <si>
    <t>R-211</t>
  </si>
  <si>
    <t>Vacant &amp; Flat R- 210</t>
  </si>
  <si>
    <t>2.4m Wide Corridor &amp; staircase lobby</t>
  </si>
  <si>
    <t>R-212</t>
  </si>
  <si>
    <t>2.4m Wide Corridor &amp; Flat R-207</t>
  </si>
  <si>
    <t>R-301</t>
  </si>
  <si>
    <t>Vacant &amp; Flat R- 302</t>
  </si>
  <si>
    <t xml:space="preserve">Vacant &amp; Staircase </t>
  </si>
  <si>
    <t>Vacant &amp; Flat R- 307</t>
  </si>
  <si>
    <t>R-302</t>
  </si>
  <si>
    <t>Vacant &amp; Flat R- 303</t>
  </si>
  <si>
    <t>Vacant &amp; Flat R- 301</t>
  </si>
  <si>
    <t>R-303</t>
  </si>
  <si>
    <t>2.4m Wide Corridor &amp; Flat R- 306</t>
  </si>
  <si>
    <t>Vacant &amp; Flat R- 305</t>
  </si>
  <si>
    <t>R-305</t>
  </si>
  <si>
    <t>Vacant &amp; Flat R- 306</t>
  </si>
  <si>
    <t>Vacant &amp; Flat R- 310</t>
  </si>
  <si>
    <t>Vacant &amp; Flat R- 304</t>
  </si>
  <si>
    <t>Vacant &amp; Lobby</t>
  </si>
  <si>
    <t>Vacant &amp; Flat R- 309</t>
  </si>
  <si>
    <t>R-307</t>
  </si>
  <si>
    <t>Vacant &amp; Office area</t>
  </si>
  <si>
    <t>R-309</t>
  </si>
  <si>
    <t>2.4m Wide Corridor &amp; Flat R- 312</t>
  </si>
  <si>
    <t>R-310</t>
  </si>
  <si>
    <t>2.4m Wide Corridor &amp; Flat R- 311</t>
  </si>
  <si>
    <t>R-311</t>
  </si>
  <si>
    <t>2.4m Wide Corridor &amp; Flat R- 310</t>
  </si>
  <si>
    <t>R-312</t>
  </si>
  <si>
    <t>Vacant &amp; Flat R- 313</t>
  </si>
  <si>
    <t>2.4m Wide Corridor &amp; Flat R- 309</t>
  </si>
  <si>
    <t>R-313</t>
  </si>
  <si>
    <t>Vacant &amp; Flat R- 312</t>
  </si>
  <si>
    <t>Vacant &amp; Flat R- 314</t>
  </si>
  <si>
    <t>R-314</t>
  </si>
  <si>
    <t>2.4m Wide Corridor &amp; Flat R- 308</t>
  </si>
  <si>
    <t>R-401</t>
  </si>
  <si>
    <t>Vacant &amp; Flat R- 402</t>
  </si>
  <si>
    <t>Vacant &amp; Flat R- 407</t>
  </si>
  <si>
    <t>R-402</t>
  </si>
  <si>
    <t>Vacant &amp; Flat R- 403</t>
  </si>
  <si>
    <t>Vacant &amp; Flat R- 401</t>
  </si>
  <si>
    <t>R-403</t>
  </si>
  <si>
    <t>2.4m Wide Corridor &amp; Flat R- 406</t>
  </si>
  <si>
    <t>R-405</t>
  </si>
  <si>
    <t>Vacant &amp; Flat R- 406</t>
  </si>
  <si>
    <t>Vacant &amp; Flat R- 410</t>
  </si>
  <si>
    <t>2.4m Wide Corridor &amp; Flat R- 404</t>
  </si>
  <si>
    <t>R-406</t>
  </si>
  <si>
    <t>Vacant &amp; Flat R- 405</t>
  </si>
  <si>
    <t>Vacant &amp; Flat R- 409</t>
  </si>
  <si>
    <t>2.4m Wide Corridor &amp; Flat R- 403</t>
  </si>
  <si>
    <t>R-407</t>
  </si>
  <si>
    <t>Vacant &amp; office Area</t>
  </si>
  <si>
    <t>2.4m Wide Corridor &amp; Flat R- 401</t>
  </si>
  <si>
    <t>R-408</t>
  </si>
  <si>
    <t>2.4m Wide Corridor &amp; Flat R- 414</t>
  </si>
  <si>
    <t>R-409</t>
  </si>
  <si>
    <t>2.4m Wide Corridor &amp; Flat R- 412</t>
  </si>
  <si>
    <t>R-410</t>
  </si>
  <si>
    <t>2.4m Wide Corridor &amp; Flat R- 411</t>
  </si>
  <si>
    <t>R-411</t>
  </si>
  <si>
    <t>2.4m Wide Corridor &amp; Flat R- 410</t>
  </si>
  <si>
    <t>R-412</t>
  </si>
  <si>
    <t>Vacant &amp; Flat R- 413</t>
  </si>
  <si>
    <t>2.4m Wide Corridor &amp; Flat R- 409</t>
  </si>
  <si>
    <t>R-413</t>
  </si>
  <si>
    <t>Vacant &amp; Flat R- 412</t>
  </si>
  <si>
    <t>Vacant &amp; Flat R- 414</t>
  </si>
  <si>
    <t>R-414</t>
  </si>
  <si>
    <t>2.4m Wide Corridor &amp; Flat R- 408</t>
  </si>
  <si>
    <t>R-501</t>
  </si>
  <si>
    <t>Vacant &amp; Flat R- 502</t>
  </si>
  <si>
    <t>Vacant &amp; Flat R- 507</t>
  </si>
  <si>
    <t>R-502</t>
  </si>
  <si>
    <t>Vacant &amp; Flat R- 503</t>
  </si>
  <si>
    <t>Vacant &amp; Flat R- 501</t>
  </si>
  <si>
    <t>R-503</t>
  </si>
  <si>
    <t>Vacant &amp; Flat R- 506</t>
  </si>
  <si>
    <t>R-505</t>
  </si>
  <si>
    <t>Vacant &amp; Flat R- 510</t>
  </si>
  <si>
    <t>2.4m Wide Corridor &amp; Flat R- 504</t>
  </si>
  <si>
    <t>R-506</t>
  </si>
  <si>
    <t>Vacant &amp; Flat R- 505</t>
  </si>
  <si>
    <t>Vacant &amp; Flat R- 509</t>
  </si>
  <si>
    <t>2.4m Wide Corridor &amp; Flat R- 503</t>
  </si>
  <si>
    <t>R-507</t>
  </si>
  <si>
    <t>2.4m Wide Corridor &amp; Flat R- 501</t>
  </si>
  <si>
    <t>R-508</t>
  </si>
  <si>
    <t>2.4m Wide Corridor &amp; Flat R- 514</t>
  </si>
  <si>
    <t>R-510</t>
  </si>
  <si>
    <t>2.4m Wide Corridor &amp; Flat R- 511</t>
  </si>
  <si>
    <t>R-511</t>
  </si>
  <si>
    <t>R-512</t>
  </si>
  <si>
    <t>Vacant &amp; Flat R- 513</t>
  </si>
  <si>
    <t>2.4m Wide Corridor &amp; Flat R- 509</t>
  </si>
  <si>
    <t>R-513</t>
  </si>
  <si>
    <t>Vacant &amp; Flat R- 512</t>
  </si>
  <si>
    <t>Vacant &amp; Flat R- 514</t>
  </si>
  <si>
    <t>2.4m Wide Corridor &amp; Lobby Area</t>
  </si>
  <si>
    <t>R-514</t>
  </si>
  <si>
    <t>2.4m Wide Corridor &amp; Flat R- 508</t>
  </si>
  <si>
    <t>4 BHK</t>
  </si>
  <si>
    <t>NORTH</t>
  </si>
  <si>
    <t>100' Feet Wide AA Road</t>
  </si>
  <si>
    <t>Vacant &amp; Flat R- 611</t>
  </si>
  <si>
    <t>R-602</t>
  </si>
  <si>
    <t>Vacant &amp; Flat R- 601</t>
  </si>
  <si>
    <t>2.4m Wide Corridor &amp; Flat R- 610</t>
  </si>
  <si>
    <t>R-603</t>
  </si>
  <si>
    <t>Vacant &amp; Flat R- 604</t>
  </si>
  <si>
    <t>2.4m Wide Corridor &amp; Flat R- 609</t>
  </si>
  <si>
    <t>R-604</t>
  </si>
  <si>
    <t>Vacant &amp; Flat R- 605</t>
  </si>
  <si>
    <t>Vacant &amp; Flat R- 603</t>
  </si>
  <si>
    <t>R-605</t>
  </si>
  <si>
    <t>2.4m Wide Corridor &amp; Flat R- 608</t>
  </si>
  <si>
    <t>R-606</t>
  </si>
  <si>
    <t>2.4m Wide Corridor &amp; Flat R- 607</t>
  </si>
  <si>
    <t>R-607</t>
  </si>
  <si>
    <t>Vacant &amp; Flat R- 608</t>
  </si>
  <si>
    <t>Vacant &amp; Flat R- 616</t>
  </si>
  <si>
    <t>2.4m Wide Corridor &amp; Flat R- 606</t>
  </si>
  <si>
    <t>R-608</t>
  </si>
  <si>
    <t>Vacant &amp; Flat R- 607</t>
  </si>
  <si>
    <t>Vacant &amp; Flat R- 615</t>
  </si>
  <si>
    <t>2.4m Wide Corridor &amp; Flat R- 605</t>
  </si>
  <si>
    <t>R-609</t>
  </si>
  <si>
    <t>Vacant &amp; Flat R- 610</t>
  </si>
  <si>
    <t>2.4m Wide Corridor &amp; Flat R- 603</t>
  </si>
  <si>
    <t>R-610</t>
  </si>
  <si>
    <t>Vacant &amp; Flat R- 609</t>
  </si>
  <si>
    <t>vacant,2.4m Wide Corridor &amp; Flat R- 611</t>
  </si>
  <si>
    <t>Vacant &amp; 4m Wide Corridor</t>
  </si>
  <si>
    <t>2.4m Wide Corridor &amp; Flat R- 602</t>
  </si>
  <si>
    <t>R-611</t>
  </si>
  <si>
    <t>4m Wide Corridor &amp; Flat R- 610</t>
  </si>
  <si>
    <t>100'Feet Wide AA Road</t>
  </si>
  <si>
    <t>Vacant &amp; Flat R- 612</t>
  </si>
  <si>
    <t>R-612</t>
  </si>
  <si>
    <t>2.4m Wide Corridor &amp; Flat R- 613</t>
  </si>
  <si>
    <t>2.4m Wide Corridor &amp; Flat R- 622</t>
  </si>
  <si>
    <t>R-613</t>
  </si>
  <si>
    <t>Vacant &amp; Flat R- 614</t>
  </si>
  <si>
    <t>Vacant &amp; 2.4m Wide Corridor</t>
  </si>
  <si>
    <t>2.4m Wide Corridor &amp; Flat R- 621</t>
  </si>
  <si>
    <t>R-614</t>
  </si>
  <si>
    <t>Vacant &amp; Flat R- 613</t>
  </si>
  <si>
    <t>2.4m Wide Corridor &amp; Flat R- 620</t>
  </si>
  <si>
    <t>R-615</t>
  </si>
  <si>
    <t>2.4m Wide Corridor &amp; Flat R- 618</t>
  </si>
  <si>
    <t>R-617</t>
  </si>
  <si>
    <t>2.4m Wide Corridor &amp; Flat R- 616</t>
  </si>
  <si>
    <t>R-618</t>
  </si>
  <si>
    <t>Vacant &amp; Flat R- 619</t>
  </si>
  <si>
    <t>2.4m Wide Corridor &amp; Flat R- 615</t>
  </si>
  <si>
    <t>R-619</t>
  </si>
  <si>
    <t>Vacant &amp; Flat R- 618</t>
  </si>
  <si>
    <t>Vacant &amp; Flat R- 620</t>
  </si>
  <si>
    <t>R-620</t>
  </si>
  <si>
    <t>2.4m Wide Corridor &amp; Flat R-614</t>
  </si>
  <si>
    <t>R-621</t>
  </si>
  <si>
    <t>Vacant &amp; Flat R- 622</t>
  </si>
  <si>
    <t>2.4m Wide Corridor &amp; Flat R-613</t>
  </si>
  <si>
    <t>R-622</t>
  </si>
  <si>
    <t>Vacant &amp; Flat R- 621</t>
  </si>
  <si>
    <t xml:space="preserve"> 7th FLOOR 10th March – 7th Floor (22) – after noon</t>
  </si>
  <si>
    <t>R-701</t>
  </si>
  <si>
    <t>Vacant &amp; Flat R- 702</t>
  </si>
  <si>
    <t>Vacant &amp; Flat R- 711</t>
  </si>
  <si>
    <t>R-702</t>
  </si>
  <si>
    <t>Vacant &amp; Flat R- 701</t>
  </si>
  <si>
    <t>2.4m Wide Corridor &amp; Flat R- 710</t>
  </si>
  <si>
    <t>R-703</t>
  </si>
  <si>
    <t>Vacant &amp; Flat R- 704</t>
  </si>
  <si>
    <t>2.4m Wide Corridor &amp; Flat R- 709</t>
  </si>
  <si>
    <t>R-704</t>
  </si>
  <si>
    <t>Vacant &amp; Flat R- 705</t>
  </si>
  <si>
    <t>Vacant &amp; Flat R- 703</t>
  </si>
  <si>
    <t>R-705</t>
  </si>
  <si>
    <t>2.4m Wide Corridor &amp; Flat R- 708</t>
  </si>
  <si>
    <t>R-707</t>
  </si>
  <si>
    <t>Vacant &amp; Flat R- 708</t>
  </si>
  <si>
    <t>Vacant &amp; Flat R- 716</t>
  </si>
  <si>
    <t>2.4m Wide Corridor &amp; Flat R- 706</t>
  </si>
  <si>
    <t>R-708</t>
  </si>
  <si>
    <t>Vacant &amp; Flat R- 707</t>
  </si>
  <si>
    <t>Vacant &amp; Flat R- 715</t>
  </si>
  <si>
    <t>2.4m Wide Corridor &amp; Flat R- 705</t>
  </si>
  <si>
    <t>R-710</t>
  </si>
  <si>
    <t>Vacant &amp; Flat R- 709</t>
  </si>
  <si>
    <t>vacant,2.4m Wide Corridor &amp; Flat R- 711</t>
  </si>
  <si>
    <t>2.4m Wide Corridor &amp; Flat R- 702</t>
  </si>
  <si>
    <t>R-711</t>
  </si>
  <si>
    <t>4m Wide Corridor &amp; Flat R- 710</t>
  </si>
  <si>
    <t>Vacant &amp; Flat R- 712</t>
  </si>
  <si>
    <t>R-712</t>
  </si>
  <si>
    <t>2.4m Wide Corridor &amp; Flat R- 713</t>
  </si>
  <si>
    <t>2.4m Wide Corridor &amp; Flat R- 722</t>
  </si>
  <si>
    <t>R-713</t>
  </si>
  <si>
    <t>Vacant &amp; Flat R- 714</t>
  </si>
  <si>
    <t>2.4m Wide Corridor &amp; Flat R- 721</t>
  </si>
  <si>
    <t>R-717</t>
  </si>
  <si>
    <t>2.4m Wide Corridor &amp; Flat R- 716</t>
  </si>
  <si>
    <t>R-718</t>
  </si>
  <si>
    <t>Vacant &amp; Flat R- 719</t>
  </si>
  <si>
    <t>2.4m Wide Corridor &amp; Flat R- 715</t>
  </si>
  <si>
    <t>R-719</t>
  </si>
  <si>
    <t>Vacant &amp; Flat R- 718</t>
  </si>
  <si>
    <t>Vacant &amp; Flat R- 720</t>
  </si>
  <si>
    <t>R-720</t>
  </si>
  <si>
    <t>2.4m Wide Corridor &amp; Flat R-714</t>
  </si>
  <si>
    <t>R-721</t>
  </si>
  <si>
    <t>Vacant &amp; Flat R- 722</t>
  </si>
  <si>
    <t>2.4m Wide Corridor &amp; Flat R-713</t>
  </si>
  <si>
    <t>R-722</t>
  </si>
  <si>
    <t>Vacant &amp; Flat R- 721</t>
  </si>
  <si>
    <t>R-801</t>
  </si>
  <si>
    <t>Vacant &amp; Flat R- 802</t>
  </si>
  <si>
    <t>Vacant &amp; Flat R- 811</t>
  </si>
  <si>
    <t>R-802</t>
  </si>
  <si>
    <t>Vacant &amp; Flat R- 801</t>
  </si>
  <si>
    <t>2.4m Wide Corridor &amp; Flat R- 810</t>
  </si>
  <si>
    <t>R-803</t>
  </si>
  <si>
    <t>Vacant &amp; Flat R- 804</t>
  </si>
  <si>
    <t>2.4m Wide Corridor &amp; Flat R- 809</t>
  </si>
  <si>
    <t>R-804</t>
  </si>
  <si>
    <t>Vacant &amp; Flat R- 805</t>
  </si>
  <si>
    <t>Vacant &amp; Flat R- 803</t>
  </si>
  <si>
    <t>R-805</t>
  </si>
  <si>
    <t>2.4m Wide Corridor &amp; Flat R- 808</t>
  </si>
  <si>
    <t>R-807</t>
  </si>
  <si>
    <t>Vacant &amp; Flat R- 808</t>
  </si>
  <si>
    <t>Vacant &amp; Flat R- 816</t>
  </si>
  <si>
    <t>2.4m Wide Corridor &amp; Flat R- 806</t>
  </si>
  <si>
    <t>R-808</t>
  </si>
  <si>
    <t>Vacant &amp; Flat R- 807</t>
  </si>
  <si>
    <t>Vacant &amp; Flat R- 815</t>
  </si>
  <si>
    <t>2.4m Wide Corridor &amp; Flat R- 805</t>
  </si>
  <si>
    <t>R-809</t>
  </si>
  <si>
    <t>Vacant &amp; Flat R- 810</t>
  </si>
  <si>
    <t>2.4m Wide Corridor &amp; Flat R- 803</t>
  </si>
  <si>
    <t>R-810</t>
  </si>
  <si>
    <t>Vacant &amp; Flat R- 809</t>
  </si>
  <si>
    <t>vacant,2.4m Wide Corridor &amp; Flat R- 811</t>
  </si>
  <si>
    <t>2.4m Wide Corridor &amp; Flat R- 802</t>
  </si>
  <si>
    <t>R-811</t>
  </si>
  <si>
    <t>4m Wide Corridor &amp; Flat R- 810</t>
  </si>
  <si>
    <t>Vacant &amp; Flat R- 812</t>
  </si>
  <si>
    <t>R-812</t>
  </si>
  <si>
    <t>2.4m Wide Corridor &amp; Flat R- 813</t>
  </si>
  <si>
    <t>2.4m Wide Corridor &amp; Flat R- 822</t>
  </si>
  <si>
    <t>R-813</t>
  </si>
  <si>
    <t>Vacant &amp; Flat R- 814</t>
  </si>
  <si>
    <t>2.4m Wide Corridor &amp; Flat R- 821</t>
  </si>
  <si>
    <t>R-814</t>
  </si>
  <si>
    <t>Vacant &amp; Flat R- 813</t>
  </si>
  <si>
    <t>2.4m Wide Corridor &amp; Flat R- 820</t>
  </si>
  <si>
    <t>R-818</t>
  </si>
  <si>
    <t>Vacant &amp; Flat R- 819</t>
  </si>
  <si>
    <t>2.4m Wide Corridor &amp; Flat R- 815</t>
  </si>
  <si>
    <t>R-819</t>
  </si>
  <si>
    <t>Vacant &amp; Flat R- 818</t>
  </si>
  <si>
    <t>Vacant &amp; Flat R- 820</t>
  </si>
  <si>
    <t>R-820</t>
  </si>
  <si>
    <t>2.4m Wide Corridor &amp; Flat R-814</t>
  </si>
  <si>
    <t>R-821</t>
  </si>
  <si>
    <t>Vacant &amp; Flat R- 822</t>
  </si>
  <si>
    <t>2.4m Wide Corridor &amp; Flat R-813</t>
  </si>
  <si>
    <t>R-822</t>
  </si>
  <si>
    <t>Vacant &amp; Flat R- 821</t>
  </si>
  <si>
    <t>Vacant &amp; Flat R- 911</t>
  </si>
  <si>
    <t>R-902</t>
  </si>
  <si>
    <t>Vacant &amp; Flat R- 901</t>
  </si>
  <si>
    <t>2.4m Wide Corridor &amp; Flat R- 910</t>
  </si>
  <si>
    <t>R-903</t>
  </si>
  <si>
    <t>Vacant &amp; Flat R- 904</t>
  </si>
  <si>
    <t>2.4m Wide Corridor &amp; Flat R- 909</t>
  </si>
  <si>
    <t>R-904</t>
  </si>
  <si>
    <t>Vacant &amp; Flat R- 905</t>
  </si>
  <si>
    <t>Vacant &amp; Flat R- 903</t>
  </si>
  <si>
    <t>R-905</t>
  </si>
  <si>
    <t>2.4m Wide Corridor &amp; Flat R- 908</t>
  </si>
  <si>
    <t>R-907</t>
  </si>
  <si>
    <t>Vacant &amp; Flat R- 908</t>
  </si>
  <si>
    <t>Vacant &amp; Flat R- 916</t>
  </si>
  <si>
    <t>2.4m Wide Corridor &amp; Flat R- 906</t>
  </si>
  <si>
    <t>R-908</t>
  </si>
  <si>
    <t>Vacant &amp; Flat R- 907</t>
  </si>
  <si>
    <t>Vacant &amp; Flat R- 915</t>
  </si>
  <si>
    <t>2.4m Wide Corridor &amp; Flat R- 905</t>
  </si>
  <si>
    <t>R-909</t>
  </si>
  <si>
    <t>Vacant &amp; Flat R- 910</t>
  </si>
  <si>
    <t>2.4m Wide Corridor &amp; Flat R- 903</t>
  </si>
  <si>
    <t>R-910</t>
  </si>
  <si>
    <t>Vacant &amp; Flat R- 909</t>
  </si>
  <si>
    <t>vacant,2.4m Wide Corridor &amp; Flat R- 911</t>
  </si>
  <si>
    <t>2.4m Wide Corridor &amp; Flat R- 902</t>
  </si>
  <si>
    <t>R-911</t>
  </si>
  <si>
    <t>4m Wide Corridor &amp; Flat R- 910</t>
  </si>
  <si>
    <t>Vacant &amp; Flat R- 912</t>
  </si>
  <si>
    <t>R-912</t>
  </si>
  <si>
    <t>2.4m Wide Corridor &amp; Flat R- 913</t>
  </si>
  <si>
    <t>2.4m Wide Corridor &amp; Flat R- 922</t>
  </si>
  <si>
    <t>R-913</t>
  </si>
  <si>
    <t>Vacant &amp; Flat R- 914</t>
  </si>
  <si>
    <t>2.4m Wide Corridor &amp; Flat R- 921</t>
  </si>
  <si>
    <t>R-915</t>
  </si>
  <si>
    <t>2.4m Wide Corridor &amp; Flat R- 918</t>
  </si>
  <si>
    <t>R-917</t>
  </si>
  <si>
    <t>2.4m Wide Corridor &amp; Flat R- 916</t>
  </si>
  <si>
    <t>R-918</t>
  </si>
  <si>
    <t>Vacant &amp; Flat R- 919</t>
  </si>
  <si>
    <t>2.4m Wide Corridor &amp; Flat R- 915</t>
  </si>
  <si>
    <t>R-919</t>
  </si>
  <si>
    <t>Vacant &amp; Flat R- 918</t>
  </si>
  <si>
    <t>Vacant &amp; Flat R- 920</t>
  </si>
  <si>
    <t>R-920</t>
  </si>
  <si>
    <t>2.4m Wide Corridor &amp; Flat R-914</t>
  </si>
  <si>
    <t>R-921</t>
  </si>
  <si>
    <t>Vacant &amp; Flat R- 922</t>
  </si>
  <si>
    <t>2.4m Wide Corridor &amp; Flat R-913</t>
  </si>
  <si>
    <t>R-922</t>
  </si>
  <si>
    <t>Vacant &amp; Flat R- 921</t>
  </si>
  <si>
    <t>R-1001</t>
  </si>
  <si>
    <t>Vacant &amp; Flat R- 1002</t>
  </si>
  <si>
    <t>Vacant &amp; Flat R- 1011</t>
  </si>
  <si>
    <t>R-1002</t>
  </si>
  <si>
    <t>Vacant &amp; Flat R- 1001</t>
  </si>
  <si>
    <t>2.4m Wide Corridor &amp; Flat R- 1010</t>
  </si>
  <si>
    <t>R-1003</t>
  </si>
  <si>
    <t>Vacant &amp; Flat R- 1004</t>
  </si>
  <si>
    <t>2.4m Wide Corridor &amp; Flat R- 1009</t>
  </si>
  <si>
    <t>R-1004</t>
  </si>
  <si>
    <t>Vacant &amp; Flat R- 1005</t>
  </si>
  <si>
    <t>Vacant &amp; Flat R- 1003</t>
  </si>
  <si>
    <t>R-1007</t>
  </si>
  <si>
    <t>Vacant &amp; Flat R- 1008</t>
  </si>
  <si>
    <t>Vacant &amp; Flat R- 1016</t>
  </si>
  <si>
    <t>2.4m Wide Corridor &amp; Flat R- 1006</t>
  </si>
  <si>
    <t>R-1008</t>
  </si>
  <si>
    <t>Vacant &amp; Flat R- 1007</t>
  </si>
  <si>
    <t>Vacant &amp; Flat R- 1015</t>
  </si>
  <si>
    <t>2.4m Wide Corridor &amp; Flat R- 1005</t>
  </si>
  <si>
    <t>R-1009</t>
  </si>
  <si>
    <t>Vacant &amp; Flat R- 1010</t>
  </si>
  <si>
    <t>2.4m Wide Corridor &amp; Flat R- 1003</t>
  </si>
  <si>
    <t>R-1010</t>
  </si>
  <si>
    <t>Vacant &amp; Flat R- 1009</t>
  </si>
  <si>
    <t>vacant,2.4m Wide Corridor &amp; Flat R- 1011</t>
  </si>
  <si>
    <t>2.4m Wide Corridor &amp; Flat R- 1002</t>
  </si>
  <si>
    <t>R-1011</t>
  </si>
  <si>
    <t>4m Wide Corridor &amp; Flat R- 1010</t>
  </si>
  <si>
    <t>Vacant &amp; Flat R- 1012</t>
  </si>
  <si>
    <t>R-1012</t>
  </si>
  <si>
    <t>2.4m Wide Corridor &amp; Flat R- 1013</t>
  </si>
  <si>
    <t>2.4m Wide Corridor &amp; Flat R- 1022</t>
  </si>
  <si>
    <t>R-1013</t>
  </si>
  <si>
    <t>Vacant &amp; Flat R- 1014</t>
  </si>
  <si>
    <t>2.4m Wide Corridor &amp; Flat R- 1021</t>
  </si>
  <si>
    <t>R-1015</t>
  </si>
  <si>
    <t>2.4m Wide Corridor &amp; Flat R- 1018</t>
  </si>
  <si>
    <t>R-1017</t>
  </si>
  <si>
    <t>2.4m Wide Corridor &amp; Flat R- 1016</t>
  </si>
  <si>
    <t>R-1018</t>
  </si>
  <si>
    <t>Vacant &amp; Flat R- 1019</t>
  </si>
  <si>
    <t>2.4m Wide Corridor &amp; Flat R- 1015</t>
  </si>
  <si>
    <t>R-1019</t>
  </si>
  <si>
    <t>Vacant &amp; Flat R- 1018</t>
  </si>
  <si>
    <t>Vacant &amp; Flat R- 1020</t>
  </si>
  <si>
    <t>R-1020</t>
  </si>
  <si>
    <t>2.4m Wide Corridor &amp; Flat R-1014</t>
  </si>
  <si>
    <t>R-1021</t>
  </si>
  <si>
    <t>Vacant &amp; Flat R- 1022</t>
  </si>
  <si>
    <t>2.4m Wide Corridor &amp; Flat R-1013</t>
  </si>
  <si>
    <t>R-1022</t>
  </si>
  <si>
    <t>Vacant &amp; Flat R- 1021</t>
  </si>
  <si>
    <t>R-1101</t>
  </si>
  <si>
    <t>Vacant &amp; Flat R- 1102</t>
  </si>
  <si>
    <t>Vacant &amp; Flat R- 1111</t>
  </si>
  <si>
    <t>R-1102</t>
  </si>
  <si>
    <t>Vacant &amp; Flat R- 1101</t>
  </si>
  <si>
    <t>2.4m Wide Corridor &amp; Flat R- 1110</t>
  </si>
  <si>
    <t>R-1103</t>
  </si>
  <si>
    <t>Vacant &amp; Flat R- 1104</t>
  </si>
  <si>
    <t>2.4m Wide Corridor &amp; Flat R- 1109</t>
  </si>
  <si>
    <t>R-1104</t>
  </si>
  <si>
    <t>Vacant &amp; Flat R- 1105</t>
  </si>
  <si>
    <t>Vacant &amp; Flat R- 1103</t>
  </si>
  <si>
    <t>R-1105</t>
  </si>
  <si>
    <t>2.4m Wide Corridor &amp; Flat R- 1108</t>
  </si>
  <si>
    <t>R-1106</t>
  </si>
  <si>
    <t>2.4m Wide Corridor &amp; Flat R- 1107</t>
  </si>
  <si>
    <t>R-1107</t>
  </si>
  <si>
    <t>Vacant &amp; Flat R- 1108</t>
  </si>
  <si>
    <t>Vacant &amp; Flat R- 1116</t>
  </si>
  <si>
    <t>2.4m Wide Corridor &amp; Flat R- 1106</t>
  </si>
  <si>
    <t>R-1108</t>
  </si>
  <si>
    <t>Vacant &amp; Flat R- 1107</t>
  </si>
  <si>
    <t>Vacant &amp; Flat R- 1115</t>
  </si>
  <si>
    <t>2.4m Wide Corridor &amp; Flat R- 1105</t>
  </si>
  <si>
    <t>R-1109</t>
  </si>
  <si>
    <t>Vacant &amp; Flat R- 1110</t>
  </si>
  <si>
    <t>2.4m Wide Corridor &amp; Flat R- 1103</t>
  </si>
  <si>
    <t>R-1110</t>
  </si>
  <si>
    <t>Vacant &amp; Flat R- 1109</t>
  </si>
  <si>
    <t>vacant,2.4m Wide Corridor &amp; Flat R-1111</t>
  </si>
  <si>
    <t>2.4m Wide Corridor &amp; Flat R- 1102</t>
  </si>
  <si>
    <t>R-1111</t>
  </si>
  <si>
    <t>4m Wide Corridor &amp; Flat R- 1110</t>
  </si>
  <si>
    <t>Vacant &amp; Flat R- 1112</t>
  </si>
  <si>
    <t>R-1112</t>
  </si>
  <si>
    <t>2.4m Wide Corridor &amp; Flat R- 1113</t>
  </si>
  <si>
    <t>2.4m Wide Corridor &amp; Flat R- 1122</t>
  </si>
  <si>
    <t>R-1113</t>
  </si>
  <si>
    <t>Vacant &amp; Flat R- 1114</t>
  </si>
  <si>
    <t>2.4m Wide Corridor &amp; Flat R- 1121</t>
  </si>
  <si>
    <t>R-1114</t>
  </si>
  <si>
    <t>Vacant &amp; Flat R- 1113</t>
  </si>
  <si>
    <t>2.4m Wide Corridor &amp; Flat R- 1120</t>
  </si>
  <si>
    <t>R-1115</t>
  </si>
  <si>
    <t>2.4m Wide Corridor &amp; Flat R- 1118</t>
  </si>
  <si>
    <t>R-1116</t>
  </si>
  <si>
    <t>2.4m Wide Corridor &amp; Flat R- 1117</t>
  </si>
  <si>
    <t>R-1118</t>
  </si>
  <si>
    <t>Vacant &amp; Flat R- 1119</t>
  </si>
  <si>
    <t>2.4m Wide Corridor &amp; Flat R- 1115</t>
  </si>
  <si>
    <t>R-1119</t>
  </si>
  <si>
    <t>Vacant &amp; Flat R- 1118</t>
  </si>
  <si>
    <t>Vacant &amp; Flat R- 1120</t>
  </si>
  <si>
    <t>R-1120</t>
  </si>
  <si>
    <t>2.4m Wide Corridor &amp; Flat R-1114</t>
  </si>
  <si>
    <t>R-1121</t>
  </si>
  <si>
    <t>Vacant &amp; Flat R- 1122</t>
  </si>
  <si>
    <t>2.4m Wide Corridor &amp; Flat R-1113</t>
  </si>
  <si>
    <t>R-1122</t>
  </si>
  <si>
    <t>Vacant &amp; Flat R- 1121</t>
  </si>
  <si>
    <t>20% by 30th April 2025(inclusive EMD)</t>
  </si>
  <si>
    <t xml:space="preserve"> 2nd FLOOR</t>
  </si>
  <si>
    <t xml:space="preserve"> 3rd FLOOR </t>
  </si>
  <si>
    <t xml:space="preserve"> 4th  FLOOR  </t>
  </si>
  <si>
    <t xml:space="preserve"> 5th FLOOR </t>
  </si>
  <si>
    <t xml:space="preserve"> 6th FLOOR </t>
  </si>
  <si>
    <t xml:space="preserve"> 11th FLOOR </t>
  </si>
  <si>
    <t xml:space="preserve"> 10th FLOOR</t>
  </si>
  <si>
    <t xml:space="preserve"> 9th FLOOR </t>
  </si>
  <si>
    <t xml:space="preserve"> 8th FLOOR </t>
  </si>
  <si>
    <t>10% by  30th May 2025</t>
  </si>
  <si>
    <t>10% by 30th JULY 2025</t>
  </si>
  <si>
    <t>10%by 30th  SEPT 2025</t>
  </si>
  <si>
    <t>20%by 30th NOV 2025</t>
  </si>
  <si>
    <t>20%by 30th Jan 2026</t>
  </si>
  <si>
    <t>10% by 30th April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</si>
</sst>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 * #,##0.00_ ;_ * \-#,##0.00_ ;_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sz val="11"/>
      <color rgb="FFFF0000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2B2F3"/>
        <bgColor indexed="64"/>
      </patternFill>
    </fill>
    <fill>
      <patternFill patternType="solid">
        <fgColor rgb="FFB2FD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>
      <alignment vertical="center"/>
    </xf>
    <xf numFmtId="0" fontId="1" fillId="0" borderId="0"/>
  </cellStyleXfs>
  <cellXfs count="156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164" fontId="2" fillId="8" borderId="1" xfId="1" applyNumberFormat="1" applyFont="1" applyFill="1" applyBorder="1" applyAlignment="1">
      <alignment horizontal="center" vertical="center" wrapText="1"/>
    </xf>
    <xf numFmtId="164" fontId="3" fillId="9" borderId="1" xfId="1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11" borderId="1" xfId="2" applyFont="1" applyFill="1" applyBorder="1" applyAlignment="1">
      <alignment horizontal="center"/>
    </xf>
    <xf numFmtId="0" fontId="2" fillId="11" borderId="1" xfId="2" applyFont="1" applyFill="1" applyBorder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6" fillId="13" borderId="1" xfId="2" applyFont="1" applyFill="1" applyBorder="1" applyAlignment="1">
      <alignment horizontal="center"/>
    </xf>
    <xf numFmtId="0" fontId="7" fillId="13" borderId="1" xfId="2" applyFont="1" applyFill="1" applyBorder="1" applyAlignment="1">
      <alignment horizontal="center" wrapText="1"/>
    </xf>
    <xf numFmtId="1" fontId="6" fillId="13" borderId="1" xfId="0" applyNumberFormat="1" applyFont="1" applyFill="1" applyBorder="1" applyAlignment="1">
      <alignment horizontal="center"/>
    </xf>
    <xf numFmtId="3" fontId="6" fillId="13" borderId="1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164" fontId="6" fillId="7" borderId="1" xfId="1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5" fillId="13" borderId="1" xfId="2" applyFont="1" applyFill="1" applyBorder="1" applyAlignment="1">
      <alignment horizontal="center"/>
    </xf>
    <xf numFmtId="1" fontId="5" fillId="13" borderId="1" xfId="0" applyNumberFormat="1" applyFont="1" applyFill="1" applyBorder="1" applyAlignment="1">
      <alignment horizontal="center"/>
    </xf>
    <xf numFmtId="3" fontId="5" fillId="13" borderId="1" xfId="1" applyNumberFormat="1" applyFont="1" applyFill="1" applyBorder="1" applyAlignment="1">
      <alignment horizontal="center"/>
    </xf>
    <xf numFmtId="3" fontId="5" fillId="3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164" fontId="5" fillId="7" borderId="1" xfId="1" applyNumberFormat="1" applyFont="1" applyFill="1" applyBorder="1" applyAlignment="1">
      <alignment horizontal="center"/>
    </xf>
    <xf numFmtId="164" fontId="5" fillId="8" borderId="1" xfId="1" applyNumberFormat="1" applyFont="1" applyFill="1" applyBorder="1" applyAlignment="1">
      <alignment horizontal="center"/>
    </xf>
    <xf numFmtId="164" fontId="5" fillId="9" borderId="1" xfId="1" applyNumberFormat="1" applyFont="1" applyFill="1" applyBorder="1" applyAlignment="1">
      <alignment horizontal="center"/>
    </xf>
    <xf numFmtId="0" fontId="5" fillId="9" borderId="1" xfId="2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5" fillId="14" borderId="1" xfId="2" applyFont="1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/>
    </xf>
    <xf numFmtId="3" fontId="5" fillId="14" borderId="1" xfId="1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3" fontId="5" fillId="7" borderId="1" xfId="1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" fontId="5" fillId="15" borderId="1" xfId="0" applyNumberFormat="1" applyFont="1" applyFill="1" applyBorder="1" applyAlignment="1">
      <alignment horizontal="center"/>
    </xf>
    <xf numFmtId="0" fontId="5" fillId="16" borderId="1" xfId="2" applyFon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/>
    </xf>
    <xf numFmtId="3" fontId="5" fillId="16" borderId="1" xfId="1" applyNumberFormat="1" applyFont="1" applyFill="1" applyBorder="1" applyAlignment="1">
      <alignment horizontal="center"/>
    </xf>
    <xf numFmtId="164" fontId="2" fillId="16" borderId="1" xfId="1" applyNumberFormat="1" applyFont="1" applyFill="1" applyBorder="1" applyAlignment="1">
      <alignment horizontal="center"/>
    </xf>
    <xf numFmtId="164" fontId="5" fillId="16" borderId="1" xfId="1" applyNumberFormat="1" applyFont="1" applyFill="1" applyBorder="1" applyAlignment="1">
      <alignment horizontal="center"/>
    </xf>
    <xf numFmtId="0" fontId="9" fillId="16" borderId="1" xfId="0" applyFont="1" applyFill="1" applyBorder="1"/>
    <xf numFmtId="0" fontId="5" fillId="0" borderId="1" xfId="0" applyFont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7" borderId="1" xfId="2" applyFont="1" applyFill="1" applyBorder="1" applyAlignment="1">
      <alignment horizontal="center"/>
    </xf>
    <xf numFmtId="3" fontId="5" fillId="17" borderId="1" xfId="1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3" fontId="5" fillId="11" borderId="1" xfId="1" applyNumberFormat="1" applyFont="1" applyFill="1" applyBorder="1" applyAlignment="1">
      <alignment horizontal="center"/>
    </xf>
    <xf numFmtId="164" fontId="2" fillId="11" borderId="1" xfId="1" applyNumberFormat="1" applyFont="1" applyFill="1" applyBorder="1" applyAlignment="1">
      <alignment horizontal="center"/>
    </xf>
    <xf numFmtId="164" fontId="5" fillId="11" borderId="1" xfId="1" applyNumberFormat="1" applyFont="1" applyFill="1" applyBorder="1" applyAlignment="1">
      <alignment horizontal="center"/>
    </xf>
    <xf numFmtId="0" fontId="10" fillId="14" borderId="1" xfId="2" applyFont="1" applyFill="1" applyBorder="1" applyAlignment="1">
      <alignment horizontal="center"/>
    </xf>
    <xf numFmtId="1" fontId="10" fillId="14" borderId="1" xfId="0" applyNumberFormat="1" applyFont="1" applyFill="1" applyBorder="1" applyAlignment="1">
      <alignment horizontal="center"/>
    </xf>
    <xf numFmtId="3" fontId="10" fillId="14" borderId="1" xfId="1" applyNumberFormat="1" applyFont="1" applyFill="1" applyBorder="1" applyAlignment="1">
      <alignment horizontal="center"/>
    </xf>
    <xf numFmtId="3" fontId="10" fillId="3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164" fontId="10" fillId="5" borderId="1" xfId="1" applyNumberFormat="1" applyFont="1" applyFill="1" applyBorder="1" applyAlignment="1">
      <alignment horizontal="center"/>
    </xf>
    <xf numFmtId="164" fontId="10" fillId="4" borderId="1" xfId="1" applyNumberFormat="1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5" fillId="18" borderId="1" xfId="2" applyFont="1" applyFill="1" applyBorder="1" applyAlignment="1">
      <alignment horizontal="center"/>
    </xf>
    <xf numFmtId="1" fontId="5" fillId="18" borderId="1" xfId="0" applyNumberFormat="1" applyFont="1" applyFill="1" applyBorder="1" applyAlignment="1">
      <alignment horizontal="center"/>
    </xf>
    <xf numFmtId="3" fontId="5" fillId="18" borderId="1" xfId="1" applyNumberFormat="1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10" fillId="17" borderId="1" xfId="2" applyFont="1" applyFill="1" applyBorder="1" applyAlignment="1">
      <alignment horizontal="center"/>
    </xf>
    <xf numFmtId="1" fontId="10" fillId="15" borderId="1" xfId="0" applyNumberFormat="1" applyFont="1" applyFill="1" applyBorder="1" applyAlignment="1">
      <alignment horizontal="center"/>
    </xf>
    <xf numFmtId="3" fontId="10" fillId="17" borderId="1" xfId="1" applyNumberFormat="1" applyFont="1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2" fillId="16" borderId="1" xfId="2" applyFont="1" applyFill="1" applyBorder="1" applyAlignment="1">
      <alignment horizontal="center" vertical="center"/>
    </xf>
    <xf numFmtId="1" fontId="2" fillId="16" borderId="1" xfId="0" applyNumberFormat="1" applyFont="1" applyFill="1" applyBorder="1" applyAlignment="1">
      <alignment horizontal="center" vertical="center"/>
    </xf>
    <xf numFmtId="3" fontId="2" fillId="16" borderId="1" xfId="1" applyNumberFormat="1" applyFont="1" applyFill="1" applyBorder="1" applyAlignment="1">
      <alignment horizontal="center" vertical="center"/>
    </xf>
    <xf numFmtId="164" fontId="2" fillId="16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/>
    </xf>
    <xf numFmtId="2" fontId="2" fillId="16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4" fillId="11" borderId="1" xfId="2" applyFont="1" applyFill="1" applyBorder="1" applyAlignment="1">
      <alignment horizontal="center" vertical="center"/>
    </xf>
    <xf numFmtId="0" fontId="14" fillId="11" borderId="1" xfId="2" applyFont="1" applyFill="1" applyBorder="1" applyAlignment="1">
      <alignment horizontal="left" vertical="center"/>
    </xf>
    <xf numFmtId="1" fontId="4" fillId="11" borderId="1" xfId="0" applyNumberFormat="1" applyFont="1" applyFill="1" applyBorder="1" applyAlignment="1">
      <alignment horizontal="center" vertical="center"/>
    </xf>
    <xf numFmtId="3" fontId="4" fillId="11" borderId="1" xfId="1" applyNumberFormat="1" applyFont="1" applyFill="1" applyBorder="1" applyAlignment="1">
      <alignment horizontal="center" vertical="center"/>
    </xf>
    <xf numFmtId="3" fontId="15" fillId="11" borderId="1" xfId="1" applyNumberFormat="1" applyFont="1" applyFill="1" applyBorder="1" applyAlignment="1">
      <alignment horizontal="center" vertical="center"/>
    </xf>
    <xf numFmtId="164" fontId="16" fillId="11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7" borderId="1" xfId="1" applyNumberFormat="1" applyFont="1" applyFill="1" applyBorder="1" applyAlignment="1">
      <alignment horizontal="center" vertical="center"/>
    </xf>
    <xf numFmtId="164" fontId="4" fillId="8" borderId="1" xfId="1" applyNumberFormat="1" applyFont="1" applyFill="1" applyBorder="1" applyAlignment="1">
      <alignment horizontal="center" vertical="center"/>
    </xf>
    <xf numFmtId="164" fontId="4" fillId="11" borderId="1" xfId="1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8" borderId="1" xfId="2" applyFont="1" applyFill="1" applyBorder="1" applyAlignment="1">
      <alignment horizontal="center" vertical="center"/>
    </xf>
    <xf numFmtId="1" fontId="4" fillId="18" borderId="1" xfId="0" applyNumberFormat="1" applyFont="1" applyFill="1" applyBorder="1" applyAlignment="1">
      <alignment horizontal="center" vertical="center"/>
    </xf>
    <xf numFmtId="3" fontId="4" fillId="18" borderId="1" xfId="1" applyNumberFormat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164" fontId="4" fillId="9" borderId="1" xfId="1" applyNumberFormat="1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3" borderId="1" xfId="2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3" fontId="4" fillId="13" borderId="1" xfId="1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2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3" fontId="4" fillId="14" borderId="1" xfId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7" borderId="1" xfId="2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3" fontId="4" fillId="17" borderId="1" xfId="1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6" borderId="1" xfId="2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3" fontId="4" fillId="16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164" fontId="4" fillId="16" borderId="1" xfId="1" applyNumberFormat="1" applyFont="1" applyFill="1" applyBorder="1" applyAlignment="1">
      <alignment horizontal="center" vertical="center"/>
    </xf>
    <xf numFmtId="0" fontId="0" fillId="16" borderId="1" xfId="0" applyFill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15" borderId="1" xfId="1" applyNumberFormat="1" applyFont="1" applyFill="1" applyBorder="1" applyAlignment="1">
      <alignment horizontal="center" vertical="center"/>
    </xf>
    <xf numFmtId="164" fontId="14" fillId="5" borderId="1" xfId="1" applyNumberFormat="1" applyFont="1" applyFill="1" applyBorder="1" applyAlignment="1">
      <alignment horizontal="center" vertical="center"/>
    </xf>
    <xf numFmtId="164" fontId="14" fillId="6" borderId="1" xfId="1" applyNumberFormat="1" applyFont="1" applyFill="1" applyBorder="1" applyAlignment="1">
      <alignment horizontal="center" vertical="center"/>
    </xf>
    <xf numFmtId="164" fontId="14" fillId="19" borderId="1" xfId="1" applyNumberFormat="1" applyFont="1" applyFill="1" applyBorder="1" applyAlignment="1">
      <alignment horizontal="center" vertical="center"/>
    </xf>
    <xf numFmtId="164" fontId="14" fillId="7" borderId="1" xfId="1" applyNumberFormat="1" applyFont="1" applyFill="1" applyBorder="1" applyAlignment="1">
      <alignment horizontal="center" vertical="center"/>
    </xf>
    <xf numFmtId="164" fontId="14" fillId="8" borderId="1" xfId="1" applyNumberFormat="1" applyFont="1" applyFill="1" applyBorder="1" applyAlignment="1">
      <alignment horizontal="center" vertical="center"/>
    </xf>
    <xf numFmtId="164" fontId="14" fillId="9" borderId="1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164" fontId="4" fillId="19" borderId="1" xfId="1" applyNumberFormat="1" applyFont="1" applyFill="1" applyBorder="1" applyAlignment="1">
      <alignment horizontal="center" vertical="center"/>
    </xf>
    <xf numFmtId="0" fontId="0" fillId="9" borderId="1" xfId="0" applyFill="1" applyBorder="1"/>
    <xf numFmtId="3" fontId="4" fillId="0" borderId="1" xfId="1" applyNumberFormat="1" applyFont="1" applyBorder="1" applyAlignment="1">
      <alignment horizontal="center" vertical="center"/>
    </xf>
    <xf numFmtId="165" fontId="3" fillId="10" borderId="1" xfId="1" applyFont="1" applyFill="1" applyBorder="1" applyAlignment="1">
      <alignment horizontal="center" vertical="center" wrapText="1"/>
    </xf>
    <xf numFmtId="0" fontId="5" fillId="11" borderId="1" xfId="2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49"/>
  <sheetViews>
    <sheetView tabSelected="1" view="pageBreakPreview" zoomScale="50" zoomScaleNormal="100" zoomScaleSheetLayoutView="50" workbookViewId="0">
      <pane ySplit="1" topLeftCell="A2" activePane="bottomLeft" state="frozen"/>
      <selection pane="bottomLeft" activeCell="V4" sqref="V4"/>
    </sheetView>
  </sheetViews>
  <sheetFormatPr defaultColWidth="9" defaultRowHeight="19.899999999999999" customHeight="1"/>
  <cols>
    <col min="1" max="1" width="8.7109375" style="140" customWidth="1"/>
    <col min="2" max="2" width="26.42578125" style="140" customWidth="1"/>
    <col min="3" max="3" width="22.140625" style="140" customWidth="1"/>
    <col min="4" max="4" width="22.85546875" style="140" customWidth="1"/>
    <col min="5" max="5" width="19.85546875" style="140" customWidth="1"/>
    <col min="6" max="6" width="13.28515625" style="140" customWidth="1"/>
    <col min="7" max="7" width="17.7109375" style="140" customWidth="1"/>
    <col min="8" max="8" width="17" style="152" bestFit="1" customWidth="1"/>
    <col min="9" max="9" width="26.85546875" style="111" bestFit="1" customWidth="1"/>
    <col min="10" max="12" width="22" style="152" bestFit="1" customWidth="1"/>
    <col min="13" max="13" width="26.85546875" style="112" bestFit="1" customWidth="1"/>
    <col min="14" max="14" width="24.140625" style="101" bestFit="1" customWidth="1"/>
    <col min="15" max="15" width="24.140625" style="102" bestFit="1" customWidth="1"/>
    <col min="16" max="16" width="24.140625" style="150" bestFit="1" customWidth="1"/>
    <col min="17" max="17" width="24.140625" style="104" bestFit="1" customWidth="1"/>
    <col min="18" max="18" width="24.140625" style="105" bestFit="1" customWidth="1"/>
    <col min="19" max="19" width="24.140625" style="104" bestFit="1" customWidth="1"/>
    <col min="20" max="20" width="24" style="105" bestFit="1" customWidth="1"/>
    <col min="21" max="21" width="27.7109375" style="113" customWidth="1"/>
    <col min="22" max="22" width="20.28515625" style="151" customWidth="1"/>
    <col min="23" max="23" width="39.5703125" style="140" customWidth="1"/>
    <col min="24" max="24" width="39.28515625" style="140" customWidth="1"/>
    <col min="25" max="25" width="52.28515625" style="140" customWidth="1"/>
    <col min="26" max="26" width="71.140625" style="140" customWidth="1"/>
    <col min="27" max="16384" width="9" style="140"/>
  </cols>
  <sheetData>
    <row r="1" spans="1:26" s="11" customFormat="1" ht="17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5" t="s">
        <v>491</v>
      </c>
      <c r="O1" s="6" t="s">
        <v>501</v>
      </c>
      <c r="P1" s="4" t="s">
        <v>502</v>
      </c>
      <c r="Q1" s="7" t="s">
        <v>503</v>
      </c>
      <c r="R1" s="8" t="s">
        <v>504</v>
      </c>
      <c r="S1" s="7" t="s">
        <v>505</v>
      </c>
      <c r="T1" s="8" t="s">
        <v>506</v>
      </c>
      <c r="U1" s="9" t="s">
        <v>13</v>
      </c>
      <c r="V1" s="10" t="s">
        <v>14</v>
      </c>
      <c r="W1" s="153" t="s">
        <v>15</v>
      </c>
      <c r="X1" s="153"/>
      <c r="Y1" s="153"/>
      <c r="Z1" s="153"/>
    </row>
    <row r="2" spans="1:26" s="15" customFormat="1" ht="24.95" customHeight="1">
      <c r="A2" s="12"/>
      <c r="B2" s="13" t="s">
        <v>492</v>
      </c>
      <c r="C2" s="12"/>
      <c r="D2" s="12"/>
      <c r="E2" s="12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4" t="s">
        <v>16</v>
      </c>
      <c r="X2" s="14" t="s">
        <v>17</v>
      </c>
      <c r="Y2" s="14" t="s">
        <v>18</v>
      </c>
      <c r="Z2" s="14" t="s">
        <v>19</v>
      </c>
    </row>
    <row r="3" spans="1:26" s="30" customFormat="1" ht="75.599999999999994" customHeight="1">
      <c r="A3" s="16">
        <v>1</v>
      </c>
      <c r="B3" s="17" t="s">
        <v>20</v>
      </c>
      <c r="C3" s="16" t="s">
        <v>21</v>
      </c>
      <c r="D3" s="16" t="s">
        <v>22</v>
      </c>
      <c r="E3" s="18">
        <v>1305</v>
      </c>
      <c r="F3" s="18">
        <f>ROUND(141.3*10.76,0)</f>
        <v>1520</v>
      </c>
      <c r="G3" s="18">
        <f>ROUND(F3*1.25,0)</f>
        <v>1900</v>
      </c>
      <c r="H3" s="19"/>
      <c r="I3" s="20"/>
      <c r="J3" s="19"/>
      <c r="K3" s="19"/>
      <c r="L3" s="19"/>
      <c r="M3" s="21"/>
      <c r="N3" s="22"/>
      <c r="O3" s="23"/>
      <c r="P3" s="24"/>
      <c r="Q3" s="25"/>
      <c r="R3" s="26"/>
      <c r="S3" s="25"/>
      <c r="T3" s="26"/>
      <c r="U3" s="27"/>
      <c r="V3" s="28"/>
      <c r="W3" s="29"/>
      <c r="X3" s="29"/>
      <c r="Y3" s="29"/>
      <c r="Z3" s="29"/>
    </row>
    <row r="4" spans="1:26" s="44" customFormat="1" ht="24.95" customHeight="1">
      <c r="A4" s="31">
        <v>1</v>
      </c>
      <c r="B4" s="31" t="s">
        <v>23</v>
      </c>
      <c r="C4" s="31" t="s">
        <v>21</v>
      </c>
      <c r="D4" s="31" t="s">
        <v>22</v>
      </c>
      <c r="E4" s="32">
        <v>1305</v>
      </c>
      <c r="F4" s="32">
        <f>ROUND(141.3*10.76,0)</f>
        <v>1520</v>
      </c>
      <c r="G4" s="32">
        <f>ROUND(F4*1.25,0)</f>
        <v>1900</v>
      </c>
      <c r="H4" s="33">
        <v>5950</v>
      </c>
      <c r="I4" s="34">
        <f t="shared" ref="I4:I13" si="0">G4*H4</f>
        <v>11305000</v>
      </c>
      <c r="J4" s="33">
        <v>300000</v>
      </c>
      <c r="K4" s="33">
        <v>350000</v>
      </c>
      <c r="L4" s="33">
        <f t="shared" ref="L4:L13" si="1">G4*100</f>
        <v>190000</v>
      </c>
      <c r="M4" s="35">
        <f t="shared" ref="M4:M13" si="2">SUM(I4:L4)</f>
        <v>12145000</v>
      </c>
      <c r="N4" s="36">
        <f t="shared" ref="N4:N13" si="3">M4*20%</f>
        <v>2429000</v>
      </c>
      <c r="O4" s="37">
        <f>M4*10%</f>
        <v>1214500</v>
      </c>
      <c r="P4" s="38">
        <f>M4*10%</f>
        <v>1214500</v>
      </c>
      <c r="Q4" s="39">
        <f>M4*10%</f>
        <v>1214500</v>
      </c>
      <c r="R4" s="40">
        <f>M4*20%</f>
        <v>2429000</v>
      </c>
      <c r="S4" s="39">
        <f>M4*20%</f>
        <v>2429000</v>
      </c>
      <c r="T4" s="40">
        <f>M4*10%</f>
        <v>1214500</v>
      </c>
      <c r="U4" s="41">
        <f t="shared" ref="U4:U13" si="4">G4*50</f>
        <v>95000</v>
      </c>
      <c r="V4" s="42">
        <f>G4*2*12</f>
        <v>45600</v>
      </c>
      <c r="W4" s="43" t="s">
        <v>24</v>
      </c>
      <c r="X4" s="43" t="s">
        <v>25</v>
      </c>
      <c r="Y4" s="43" t="s">
        <v>26</v>
      </c>
      <c r="Z4" s="43" t="s">
        <v>27</v>
      </c>
    </row>
    <row r="5" spans="1:26" s="44" customFormat="1" ht="24.95" customHeight="1">
      <c r="A5" s="31">
        <f t="shared" ref="A5:A13" si="5">A4+1</f>
        <v>2</v>
      </c>
      <c r="B5" s="31" t="s">
        <v>28</v>
      </c>
      <c r="C5" s="31" t="s">
        <v>21</v>
      </c>
      <c r="D5" s="31" t="s">
        <v>22</v>
      </c>
      <c r="E5" s="32">
        <v>1305</v>
      </c>
      <c r="F5" s="32">
        <f>ROUND(141.3*10.76,0)</f>
        <v>1520</v>
      </c>
      <c r="G5" s="32">
        <f>ROUND(F5*1.25,0)</f>
        <v>1900</v>
      </c>
      <c r="H5" s="33">
        <v>5950</v>
      </c>
      <c r="I5" s="34">
        <f t="shared" si="0"/>
        <v>11305000</v>
      </c>
      <c r="J5" s="33">
        <v>300000</v>
      </c>
      <c r="K5" s="33">
        <v>350000</v>
      </c>
      <c r="L5" s="33">
        <f t="shared" si="1"/>
        <v>190000</v>
      </c>
      <c r="M5" s="35">
        <f t="shared" si="2"/>
        <v>12145000</v>
      </c>
      <c r="N5" s="36">
        <f t="shared" si="3"/>
        <v>2429000</v>
      </c>
      <c r="O5" s="37">
        <f t="shared" ref="O5:O13" si="6">M5*10%</f>
        <v>1214500</v>
      </c>
      <c r="P5" s="38">
        <f t="shared" ref="P5:P13" si="7">M5*10%</f>
        <v>1214500</v>
      </c>
      <c r="Q5" s="39">
        <f t="shared" ref="Q5:Q13" si="8">M5*10%</f>
        <v>1214500</v>
      </c>
      <c r="R5" s="40">
        <f t="shared" ref="R5:R13" si="9">M5*20%</f>
        <v>2429000</v>
      </c>
      <c r="S5" s="39">
        <f t="shared" ref="S5:S13" si="10">M5*20%</f>
        <v>2429000</v>
      </c>
      <c r="T5" s="40">
        <f t="shared" ref="T5:T13" si="11">M5*10%</f>
        <v>1214500</v>
      </c>
      <c r="U5" s="41">
        <f t="shared" si="4"/>
        <v>95000</v>
      </c>
      <c r="V5" s="42">
        <f>G5*2*12</f>
        <v>45600</v>
      </c>
      <c r="W5" s="43" t="s">
        <v>29</v>
      </c>
      <c r="X5" s="43" t="s">
        <v>30</v>
      </c>
      <c r="Y5" s="43" t="s">
        <v>31</v>
      </c>
      <c r="Z5" s="43" t="s">
        <v>27</v>
      </c>
    </row>
    <row r="6" spans="1:26" s="44" customFormat="1" ht="24.95" customHeight="1">
      <c r="A6" s="31">
        <f t="shared" si="5"/>
        <v>3</v>
      </c>
      <c r="B6" s="31" t="s">
        <v>32</v>
      </c>
      <c r="C6" s="31" t="s">
        <v>21</v>
      </c>
      <c r="D6" s="31" t="s">
        <v>22</v>
      </c>
      <c r="E6" s="32">
        <v>1305</v>
      </c>
      <c r="F6" s="32">
        <f>ROUND(141.3*10.76,0)</f>
        <v>1520</v>
      </c>
      <c r="G6" s="32">
        <f>ROUND(F6*1.25,0)</f>
        <v>1900</v>
      </c>
      <c r="H6" s="33">
        <v>5950</v>
      </c>
      <c r="I6" s="34">
        <f t="shared" si="0"/>
        <v>11305000</v>
      </c>
      <c r="J6" s="33">
        <v>300000</v>
      </c>
      <c r="K6" s="33">
        <v>350000</v>
      </c>
      <c r="L6" s="33">
        <f t="shared" si="1"/>
        <v>190000</v>
      </c>
      <c r="M6" s="35">
        <f t="shared" si="2"/>
        <v>12145000</v>
      </c>
      <c r="N6" s="36">
        <f t="shared" si="3"/>
        <v>2429000</v>
      </c>
      <c r="O6" s="37">
        <f t="shared" si="6"/>
        <v>1214500</v>
      </c>
      <c r="P6" s="38">
        <f t="shared" si="7"/>
        <v>1214500</v>
      </c>
      <c r="Q6" s="39">
        <f t="shared" si="8"/>
        <v>1214500</v>
      </c>
      <c r="R6" s="40">
        <f t="shared" si="9"/>
        <v>2429000</v>
      </c>
      <c r="S6" s="39">
        <f t="shared" si="10"/>
        <v>2429000</v>
      </c>
      <c r="T6" s="40">
        <f t="shared" si="11"/>
        <v>1214500</v>
      </c>
      <c r="U6" s="41">
        <f t="shared" si="4"/>
        <v>95000</v>
      </c>
      <c r="V6" s="42">
        <f t="shared" ref="V6:V13" si="12">G6*2*12</f>
        <v>45600</v>
      </c>
      <c r="W6" s="43" t="s">
        <v>27</v>
      </c>
      <c r="X6" s="43" t="s">
        <v>29</v>
      </c>
      <c r="Y6" s="43" t="s">
        <v>33</v>
      </c>
      <c r="Z6" s="43" t="s">
        <v>27</v>
      </c>
    </row>
    <row r="7" spans="1:26" s="48" customFormat="1" ht="24.95" customHeight="1">
      <c r="A7" s="31">
        <f t="shared" si="5"/>
        <v>4</v>
      </c>
      <c r="B7" s="45" t="s">
        <v>34</v>
      </c>
      <c r="C7" s="45" t="s">
        <v>21</v>
      </c>
      <c r="D7" s="45" t="s">
        <v>35</v>
      </c>
      <c r="E7" s="46">
        <v>1300</v>
      </c>
      <c r="F7" s="46">
        <f>ROUND(139*10.76,0)</f>
        <v>1496</v>
      </c>
      <c r="G7" s="46">
        <f>ROUND(F7*1.25,0)</f>
        <v>1870</v>
      </c>
      <c r="H7" s="47">
        <v>5900</v>
      </c>
      <c r="I7" s="34">
        <f t="shared" si="0"/>
        <v>11033000</v>
      </c>
      <c r="J7" s="47">
        <v>300000</v>
      </c>
      <c r="K7" s="47">
        <v>350000</v>
      </c>
      <c r="L7" s="47">
        <f t="shared" si="1"/>
        <v>187000</v>
      </c>
      <c r="M7" s="35">
        <f t="shared" si="2"/>
        <v>11870000</v>
      </c>
      <c r="N7" s="36">
        <f t="shared" si="3"/>
        <v>2374000</v>
      </c>
      <c r="O7" s="37">
        <f t="shared" si="6"/>
        <v>1187000</v>
      </c>
      <c r="P7" s="38">
        <f t="shared" si="7"/>
        <v>1187000</v>
      </c>
      <c r="Q7" s="39">
        <f t="shared" si="8"/>
        <v>1187000</v>
      </c>
      <c r="R7" s="40">
        <f t="shared" si="9"/>
        <v>2374000</v>
      </c>
      <c r="S7" s="39">
        <f t="shared" si="10"/>
        <v>2374000</v>
      </c>
      <c r="T7" s="40">
        <f t="shared" si="11"/>
        <v>1187000</v>
      </c>
      <c r="U7" s="41">
        <f t="shared" si="4"/>
        <v>93500</v>
      </c>
      <c r="V7" s="42">
        <f t="shared" si="12"/>
        <v>44880</v>
      </c>
      <c r="W7" s="43" t="s">
        <v>27</v>
      </c>
      <c r="X7" s="43" t="s">
        <v>36</v>
      </c>
      <c r="Y7" s="43" t="s">
        <v>37</v>
      </c>
      <c r="Z7" s="43" t="s">
        <v>38</v>
      </c>
    </row>
    <row r="8" spans="1:26" s="52" customFormat="1" ht="24.95" customHeight="1">
      <c r="A8" s="31">
        <f t="shared" si="5"/>
        <v>5</v>
      </c>
      <c r="B8" s="49" t="s">
        <v>39</v>
      </c>
      <c r="C8" s="49" t="s">
        <v>40</v>
      </c>
      <c r="D8" s="49" t="s">
        <v>35</v>
      </c>
      <c r="E8" s="50">
        <v>908</v>
      </c>
      <c r="F8" s="50">
        <f>ROUND(91.97*10.76,0)</f>
        <v>990</v>
      </c>
      <c r="G8" s="50">
        <v>1235</v>
      </c>
      <c r="H8" s="51">
        <v>5800</v>
      </c>
      <c r="I8" s="34">
        <f t="shared" si="0"/>
        <v>7163000</v>
      </c>
      <c r="J8" s="51">
        <v>300000</v>
      </c>
      <c r="K8" s="51">
        <v>200000</v>
      </c>
      <c r="L8" s="51">
        <f t="shared" si="1"/>
        <v>123500</v>
      </c>
      <c r="M8" s="35">
        <f t="shared" si="2"/>
        <v>7786500</v>
      </c>
      <c r="N8" s="36">
        <f t="shared" si="3"/>
        <v>1557300</v>
      </c>
      <c r="O8" s="37">
        <f t="shared" si="6"/>
        <v>778650</v>
      </c>
      <c r="P8" s="38">
        <f t="shared" si="7"/>
        <v>778650</v>
      </c>
      <c r="Q8" s="39">
        <f t="shared" si="8"/>
        <v>778650</v>
      </c>
      <c r="R8" s="40">
        <f t="shared" si="9"/>
        <v>1557300</v>
      </c>
      <c r="S8" s="39">
        <f t="shared" si="10"/>
        <v>1557300</v>
      </c>
      <c r="T8" s="40">
        <f t="shared" si="11"/>
        <v>778650</v>
      </c>
      <c r="U8" s="41">
        <f t="shared" si="4"/>
        <v>61750</v>
      </c>
      <c r="V8" s="42">
        <f t="shared" si="12"/>
        <v>29640</v>
      </c>
      <c r="W8" s="43" t="s">
        <v>29</v>
      </c>
      <c r="X8" s="43" t="s">
        <v>41</v>
      </c>
      <c r="Y8" s="43" t="s">
        <v>42</v>
      </c>
      <c r="Z8" s="43" t="s">
        <v>43</v>
      </c>
    </row>
    <row r="9" spans="1:26" s="44" customFormat="1" ht="24.95" customHeight="1">
      <c r="A9" s="31">
        <v>6</v>
      </c>
      <c r="B9" s="31" t="s">
        <v>45</v>
      </c>
      <c r="C9" s="31" t="s">
        <v>21</v>
      </c>
      <c r="D9" s="31" t="s">
        <v>22</v>
      </c>
      <c r="E9" s="32">
        <v>1300</v>
      </c>
      <c r="F9" s="32">
        <f>ROUND(139*10.76,0)</f>
        <v>1496</v>
      </c>
      <c r="G9" s="32">
        <f t="shared" ref="G9:G13" si="13">ROUND(F9*1.25,0)</f>
        <v>1870</v>
      </c>
      <c r="H9" s="33">
        <v>5950</v>
      </c>
      <c r="I9" s="34">
        <f t="shared" si="0"/>
        <v>11126500</v>
      </c>
      <c r="J9" s="33">
        <v>300000</v>
      </c>
      <c r="K9" s="33">
        <v>350000</v>
      </c>
      <c r="L9" s="33">
        <f t="shared" si="1"/>
        <v>187000</v>
      </c>
      <c r="M9" s="35">
        <f t="shared" si="2"/>
        <v>11963500</v>
      </c>
      <c r="N9" s="36">
        <f t="shared" si="3"/>
        <v>2392700</v>
      </c>
      <c r="O9" s="37">
        <f t="shared" si="6"/>
        <v>1196350</v>
      </c>
      <c r="P9" s="38">
        <f t="shared" si="7"/>
        <v>1196350</v>
      </c>
      <c r="Q9" s="39">
        <f t="shared" si="8"/>
        <v>1196350</v>
      </c>
      <c r="R9" s="40">
        <f t="shared" si="9"/>
        <v>2392700</v>
      </c>
      <c r="S9" s="39">
        <f t="shared" si="10"/>
        <v>2392700</v>
      </c>
      <c r="T9" s="40">
        <f t="shared" si="11"/>
        <v>1196350</v>
      </c>
      <c r="U9" s="41">
        <f t="shared" si="4"/>
        <v>93500</v>
      </c>
      <c r="V9" s="42">
        <f t="shared" si="12"/>
        <v>44880</v>
      </c>
      <c r="W9" s="43" t="s">
        <v>27</v>
      </c>
      <c r="X9" s="43" t="s">
        <v>46</v>
      </c>
      <c r="Y9" s="43" t="s">
        <v>47</v>
      </c>
      <c r="Z9" s="43" t="s">
        <v>33</v>
      </c>
    </row>
    <row r="10" spans="1:26" s="48" customFormat="1" ht="24.95" customHeight="1">
      <c r="A10" s="31">
        <f t="shared" si="5"/>
        <v>7</v>
      </c>
      <c r="B10" s="45" t="s">
        <v>48</v>
      </c>
      <c r="C10" s="45" t="s">
        <v>21</v>
      </c>
      <c r="D10" s="45" t="s">
        <v>35</v>
      </c>
      <c r="E10" s="46">
        <v>1305</v>
      </c>
      <c r="F10" s="46">
        <f>ROUND(141.3*10.76,0)</f>
        <v>1520</v>
      </c>
      <c r="G10" s="46">
        <f t="shared" si="13"/>
        <v>1900</v>
      </c>
      <c r="H10" s="47">
        <v>5900</v>
      </c>
      <c r="I10" s="34">
        <f t="shared" si="0"/>
        <v>11210000</v>
      </c>
      <c r="J10" s="47">
        <v>300000</v>
      </c>
      <c r="K10" s="47">
        <v>350000</v>
      </c>
      <c r="L10" s="47">
        <f t="shared" si="1"/>
        <v>190000</v>
      </c>
      <c r="M10" s="35">
        <f t="shared" si="2"/>
        <v>12050000</v>
      </c>
      <c r="N10" s="36">
        <f t="shared" si="3"/>
        <v>2410000</v>
      </c>
      <c r="O10" s="37">
        <f t="shared" si="6"/>
        <v>1205000</v>
      </c>
      <c r="P10" s="38">
        <f t="shared" si="7"/>
        <v>1205000</v>
      </c>
      <c r="Q10" s="39">
        <f t="shared" si="8"/>
        <v>1205000</v>
      </c>
      <c r="R10" s="40">
        <f t="shared" si="9"/>
        <v>2410000</v>
      </c>
      <c r="S10" s="39">
        <f t="shared" si="10"/>
        <v>2410000</v>
      </c>
      <c r="T10" s="40">
        <f t="shared" si="11"/>
        <v>1205000</v>
      </c>
      <c r="U10" s="41">
        <f t="shared" si="4"/>
        <v>95000</v>
      </c>
      <c r="V10" s="42">
        <f t="shared" si="12"/>
        <v>45600</v>
      </c>
      <c r="W10" s="43" t="s">
        <v>27</v>
      </c>
      <c r="X10" s="43" t="s">
        <v>29</v>
      </c>
      <c r="Y10" s="43" t="s">
        <v>49</v>
      </c>
      <c r="Z10" s="43" t="s">
        <v>37</v>
      </c>
    </row>
    <row r="11" spans="1:26" s="48" customFormat="1" ht="24.95" customHeight="1">
      <c r="A11" s="31">
        <f t="shared" si="5"/>
        <v>8</v>
      </c>
      <c r="B11" s="45" t="s">
        <v>50</v>
      </c>
      <c r="C11" s="45" t="s">
        <v>21</v>
      </c>
      <c r="D11" s="45" t="s">
        <v>35</v>
      </c>
      <c r="E11" s="46">
        <v>1305</v>
      </c>
      <c r="F11" s="46">
        <f>ROUND(141.3*10.76,0)</f>
        <v>1520</v>
      </c>
      <c r="G11" s="46">
        <f t="shared" si="13"/>
        <v>1900</v>
      </c>
      <c r="H11" s="47">
        <v>5900</v>
      </c>
      <c r="I11" s="34">
        <f t="shared" si="0"/>
        <v>11210000</v>
      </c>
      <c r="J11" s="47">
        <v>300000</v>
      </c>
      <c r="K11" s="47">
        <v>350000</v>
      </c>
      <c r="L11" s="47">
        <f t="shared" si="1"/>
        <v>190000</v>
      </c>
      <c r="M11" s="35">
        <f t="shared" si="2"/>
        <v>12050000</v>
      </c>
      <c r="N11" s="36">
        <f t="shared" si="3"/>
        <v>2410000</v>
      </c>
      <c r="O11" s="37">
        <f t="shared" si="6"/>
        <v>1205000</v>
      </c>
      <c r="P11" s="38">
        <f t="shared" si="7"/>
        <v>1205000</v>
      </c>
      <c r="Q11" s="39">
        <f t="shared" si="8"/>
        <v>1205000</v>
      </c>
      <c r="R11" s="40">
        <f t="shared" si="9"/>
        <v>2410000</v>
      </c>
      <c r="S11" s="39">
        <f t="shared" si="10"/>
        <v>2410000</v>
      </c>
      <c r="T11" s="40">
        <f t="shared" si="11"/>
        <v>1205000</v>
      </c>
      <c r="U11" s="41">
        <f t="shared" si="4"/>
        <v>95000</v>
      </c>
      <c r="V11" s="42">
        <f t="shared" si="12"/>
        <v>45600</v>
      </c>
      <c r="W11" s="43" t="s">
        <v>29</v>
      </c>
      <c r="X11" s="43" t="s">
        <v>51</v>
      </c>
      <c r="Y11" s="43" t="s">
        <v>49</v>
      </c>
      <c r="Z11" s="43" t="s">
        <v>52</v>
      </c>
    </row>
    <row r="12" spans="1:26" s="48" customFormat="1" ht="24.95" customHeight="1">
      <c r="A12" s="31">
        <f t="shared" si="5"/>
        <v>9</v>
      </c>
      <c r="B12" s="45" t="s">
        <v>53</v>
      </c>
      <c r="C12" s="45" t="s">
        <v>21</v>
      </c>
      <c r="D12" s="45" t="s">
        <v>35</v>
      </c>
      <c r="E12" s="46">
        <v>1305</v>
      </c>
      <c r="F12" s="46">
        <f>ROUND(141.3*10.76,0)</f>
        <v>1520</v>
      </c>
      <c r="G12" s="46">
        <f t="shared" si="13"/>
        <v>1900</v>
      </c>
      <c r="H12" s="47">
        <v>5900</v>
      </c>
      <c r="I12" s="34">
        <f t="shared" si="0"/>
        <v>11210000</v>
      </c>
      <c r="J12" s="47">
        <v>300000</v>
      </c>
      <c r="K12" s="47">
        <v>350000</v>
      </c>
      <c r="L12" s="47">
        <f t="shared" si="1"/>
        <v>190000</v>
      </c>
      <c r="M12" s="35">
        <f t="shared" si="2"/>
        <v>12050000</v>
      </c>
      <c r="N12" s="36">
        <f t="shared" si="3"/>
        <v>2410000</v>
      </c>
      <c r="O12" s="37">
        <f t="shared" si="6"/>
        <v>1205000</v>
      </c>
      <c r="P12" s="38">
        <f t="shared" si="7"/>
        <v>1205000</v>
      </c>
      <c r="Q12" s="39">
        <f t="shared" si="8"/>
        <v>1205000</v>
      </c>
      <c r="R12" s="40">
        <f t="shared" si="9"/>
        <v>2410000</v>
      </c>
      <c r="S12" s="39">
        <f t="shared" si="10"/>
        <v>2410000</v>
      </c>
      <c r="T12" s="40">
        <f t="shared" si="11"/>
        <v>1205000</v>
      </c>
      <c r="U12" s="41">
        <f t="shared" si="4"/>
        <v>95000</v>
      </c>
      <c r="V12" s="42">
        <f t="shared" si="12"/>
        <v>45600</v>
      </c>
      <c r="W12" s="43" t="s">
        <v>54</v>
      </c>
      <c r="X12" s="43" t="s">
        <v>44</v>
      </c>
      <c r="Y12" s="43" t="s">
        <v>49</v>
      </c>
      <c r="Z12" s="43" t="s">
        <v>55</v>
      </c>
    </row>
    <row r="13" spans="1:26" s="48" customFormat="1" ht="24.95" customHeight="1">
      <c r="A13" s="31">
        <f t="shared" si="5"/>
        <v>10</v>
      </c>
      <c r="B13" s="45" t="s">
        <v>56</v>
      </c>
      <c r="C13" s="45" t="s">
        <v>21</v>
      </c>
      <c r="D13" s="45" t="s">
        <v>35</v>
      </c>
      <c r="E13" s="46">
        <v>1305</v>
      </c>
      <c r="F13" s="46">
        <f>ROUND(141.3*10.76,0)</f>
        <v>1520</v>
      </c>
      <c r="G13" s="46">
        <f t="shared" si="13"/>
        <v>1900</v>
      </c>
      <c r="H13" s="47">
        <v>5900</v>
      </c>
      <c r="I13" s="34">
        <f t="shared" si="0"/>
        <v>11210000</v>
      </c>
      <c r="J13" s="47">
        <v>300000</v>
      </c>
      <c r="K13" s="47">
        <v>350000</v>
      </c>
      <c r="L13" s="47">
        <f t="shared" si="1"/>
        <v>190000</v>
      </c>
      <c r="M13" s="35">
        <f t="shared" si="2"/>
        <v>12050000</v>
      </c>
      <c r="N13" s="36">
        <f t="shared" si="3"/>
        <v>2410000</v>
      </c>
      <c r="O13" s="37">
        <f t="shared" si="6"/>
        <v>1205000</v>
      </c>
      <c r="P13" s="38">
        <f t="shared" si="7"/>
        <v>1205000</v>
      </c>
      <c r="Q13" s="39">
        <f t="shared" si="8"/>
        <v>1205000</v>
      </c>
      <c r="R13" s="40">
        <f t="shared" si="9"/>
        <v>2410000</v>
      </c>
      <c r="S13" s="39">
        <f t="shared" si="10"/>
        <v>2410000</v>
      </c>
      <c r="T13" s="40">
        <f t="shared" si="11"/>
        <v>1205000</v>
      </c>
      <c r="U13" s="41">
        <f t="shared" si="4"/>
        <v>95000</v>
      </c>
      <c r="V13" s="42">
        <f t="shared" si="12"/>
        <v>45600</v>
      </c>
      <c r="W13" s="43" t="s">
        <v>51</v>
      </c>
      <c r="X13" s="43" t="s">
        <v>29</v>
      </c>
      <c r="Y13" s="43" t="s">
        <v>49</v>
      </c>
      <c r="Z13" s="43" t="s">
        <v>57</v>
      </c>
    </row>
    <row r="14" spans="1:26" s="61" customFormat="1" ht="24.95" customHeight="1">
      <c r="A14" s="31"/>
      <c r="B14" s="54"/>
      <c r="C14" s="54"/>
      <c r="D14" s="54"/>
      <c r="E14" s="55"/>
      <c r="F14" s="55"/>
      <c r="G14" s="55"/>
      <c r="H14" s="56"/>
      <c r="I14" s="56"/>
      <c r="J14" s="56"/>
      <c r="K14" s="56"/>
      <c r="L14" s="56"/>
      <c r="M14" s="57"/>
      <c r="N14" s="58"/>
      <c r="O14" s="58"/>
      <c r="P14" s="58"/>
      <c r="Q14" s="58"/>
      <c r="R14" s="58"/>
      <c r="S14" s="58"/>
      <c r="T14" s="40"/>
      <c r="U14" s="58"/>
      <c r="V14" s="59"/>
      <c r="W14" s="60"/>
      <c r="X14" s="60"/>
      <c r="Y14" s="60"/>
      <c r="Z14" s="60"/>
    </row>
    <row r="15" spans="1:26" s="15" customFormat="1" ht="24.95" customHeight="1">
      <c r="A15" s="31"/>
      <c r="B15" s="13" t="s">
        <v>493</v>
      </c>
      <c r="C15" s="12"/>
      <c r="D15" s="12"/>
      <c r="E15" s="62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63"/>
      <c r="X15" s="63"/>
      <c r="Y15" s="63"/>
      <c r="Z15" s="63"/>
    </row>
    <row r="16" spans="1:26" s="44" customFormat="1" ht="24.95" customHeight="1">
      <c r="A16" s="31">
        <f>A13+1</f>
        <v>11</v>
      </c>
      <c r="B16" s="31" t="s">
        <v>58</v>
      </c>
      <c r="C16" s="31" t="s">
        <v>21</v>
      </c>
      <c r="D16" s="31" t="s">
        <v>22</v>
      </c>
      <c r="E16" s="32">
        <v>1305</v>
      </c>
      <c r="F16" s="32">
        <f>ROUND(141.3*10.76,0)</f>
        <v>1520</v>
      </c>
      <c r="G16" s="32">
        <f>ROUND(F16*1.25,0)</f>
        <v>1900</v>
      </c>
      <c r="H16" s="33">
        <v>5950</v>
      </c>
      <c r="I16" s="34">
        <f t="shared" ref="I16:I26" si="14">G16*H16</f>
        <v>11305000</v>
      </c>
      <c r="J16" s="33">
        <v>300000</v>
      </c>
      <c r="K16" s="33">
        <v>350000</v>
      </c>
      <c r="L16" s="33">
        <f t="shared" ref="L16:L26" si="15">G16*100</f>
        <v>190000</v>
      </c>
      <c r="M16" s="35">
        <f t="shared" ref="M16:M26" si="16">SUM(I16:L16)</f>
        <v>12145000</v>
      </c>
      <c r="N16" s="36">
        <f t="shared" ref="N16:N26" si="17">M16*20%</f>
        <v>2429000</v>
      </c>
      <c r="O16" s="37">
        <f>M16*10%</f>
        <v>1214500</v>
      </c>
      <c r="P16" s="38">
        <f>M16*10%</f>
        <v>1214500</v>
      </c>
      <c r="Q16" s="39">
        <f>M16*10%</f>
        <v>1214500</v>
      </c>
      <c r="R16" s="40">
        <f>M16*20%</f>
        <v>2429000</v>
      </c>
      <c r="S16" s="39">
        <f>M16*20%</f>
        <v>2429000</v>
      </c>
      <c r="T16" s="40">
        <f>M16*10%</f>
        <v>1214500</v>
      </c>
      <c r="U16" s="41">
        <f t="shared" ref="U16:U26" si="18">G16*50</f>
        <v>95000</v>
      </c>
      <c r="V16" s="42">
        <f t="shared" ref="V16:V26" si="19">G16*2*12</f>
        <v>45600</v>
      </c>
      <c r="W16" s="43" t="s">
        <v>59</v>
      </c>
      <c r="X16" s="43" t="s">
        <v>60</v>
      </c>
      <c r="Y16" s="43" t="s">
        <v>61</v>
      </c>
      <c r="Z16" s="43" t="s">
        <v>27</v>
      </c>
    </row>
    <row r="17" spans="1:26" s="44" customFormat="1" ht="24.95" customHeight="1">
      <c r="A17" s="31">
        <f t="shared" ref="A17:A26" si="20">A16+1</f>
        <v>12</v>
      </c>
      <c r="B17" s="31" t="s">
        <v>62</v>
      </c>
      <c r="C17" s="31" t="s">
        <v>21</v>
      </c>
      <c r="D17" s="31" t="s">
        <v>22</v>
      </c>
      <c r="E17" s="32">
        <v>1305</v>
      </c>
      <c r="F17" s="32">
        <f>ROUND(141.3*10.76,0)</f>
        <v>1520</v>
      </c>
      <c r="G17" s="32">
        <f>ROUND(F17*1.25,0)</f>
        <v>1900</v>
      </c>
      <c r="H17" s="33">
        <v>5950</v>
      </c>
      <c r="I17" s="34">
        <f t="shared" si="14"/>
        <v>11305000</v>
      </c>
      <c r="J17" s="33">
        <v>300000</v>
      </c>
      <c r="K17" s="33">
        <v>350000</v>
      </c>
      <c r="L17" s="33">
        <f t="shared" si="15"/>
        <v>190000</v>
      </c>
      <c r="M17" s="35">
        <f t="shared" si="16"/>
        <v>12145000</v>
      </c>
      <c r="N17" s="36">
        <f t="shared" si="17"/>
        <v>2429000</v>
      </c>
      <c r="O17" s="37">
        <f t="shared" ref="O17:O26" si="21">M17*10%</f>
        <v>1214500</v>
      </c>
      <c r="P17" s="38">
        <f t="shared" ref="P17:P26" si="22">M17*10%</f>
        <v>1214500</v>
      </c>
      <c r="Q17" s="39">
        <f t="shared" ref="Q17:Q26" si="23">M17*10%</f>
        <v>1214500</v>
      </c>
      <c r="R17" s="40">
        <f t="shared" ref="R17:R26" si="24">M17*20%</f>
        <v>2429000</v>
      </c>
      <c r="S17" s="39">
        <f t="shared" ref="S17:S26" si="25">M17*20%</f>
        <v>2429000</v>
      </c>
      <c r="T17" s="40">
        <f t="shared" ref="T17:T26" si="26">M17*10%</f>
        <v>1214500</v>
      </c>
      <c r="U17" s="41">
        <f t="shared" si="18"/>
        <v>95000</v>
      </c>
      <c r="V17" s="42">
        <f t="shared" si="19"/>
        <v>45600</v>
      </c>
      <c r="W17" s="43" t="s">
        <v>63</v>
      </c>
      <c r="X17" s="43" t="s">
        <v>64</v>
      </c>
      <c r="Y17" s="43" t="s">
        <v>26</v>
      </c>
      <c r="Z17" s="43" t="s">
        <v>27</v>
      </c>
    </row>
    <row r="18" spans="1:26" s="44" customFormat="1" ht="24.95" customHeight="1">
      <c r="A18" s="31">
        <f t="shared" si="20"/>
        <v>13</v>
      </c>
      <c r="B18" s="31" t="s">
        <v>65</v>
      </c>
      <c r="C18" s="31" t="s">
        <v>21</v>
      </c>
      <c r="D18" s="31" t="s">
        <v>22</v>
      </c>
      <c r="E18" s="32">
        <v>1305</v>
      </c>
      <c r="F18" s="32">
        <f>ROUND(141.3*10.76,0)</f>
        <v>1520</v>
      </c>
      <c r="G18" s="32">
        <f>ROUND(F18*1.25,0)</f>
        <v>1900</v>
      </c>
      <c r="H18" s="33">
        <v>5950</v>
      </c>
      <c r="I18" s="34">
        <f t="shared" si="14"/>
        <v>11305000</v>
      </c>
      <c r="J18" s="33">
        <v>300000</v>
      </c>
      <c r="K18" s="33">
        <v>350000</v>
      </c>
      <c r="L18" s="33">
        <f t="shared" si="15"/>
        <v>190000</v>
      </c>
      <c r="M18" s="35">
        <f t="shared" si="16"/>
        <v>12145000</v>
      </c>
      <c r="N18" s="36">
        <f t="shared" si="17"/>
        <v>2429000</v>
      </c>
      <c r="O18" s="37">
        <f t="shared" si="21"/>
        <v>1214500</v>
      </c>
      <c r="P18" s="38">
        <f t="shared" si="22"/>
        <v>1214500</v>
      </c>
      <c r="Q18" s="39">
        <f t="shared" si="23"/>
        <v>1214500</v>
      </c>
      <c r="R18" s="40">
        <f t="shared" si="24"/>
        <v>2429000</v>
      </c>
      <c r="S18" s="39">
        <f t="shared" si="25"/>
        <v>2429000</v>
      </c>
      <c r="T18" s="40">
        <f t="shared" si="26"/>
        <v>1214500</v>
      </c>
      <c r="U18" s="41">
        <f t="shared" si="18"/>
        <v>95000</v>
      </c>
      <c r="V18" s="42">
        <f t="shared" si="19"/>
        <v>45600</v>
      </c>
      <c r="W18" s="43" t="s">
        <v>29</v>
      </c>
      <c r="X18" s="43" t="s">
        <v>59</v>
      </c>
      <c r="Y18" s="43" t="s">
        <v>66</v>
      </c>
      <c r="Z18" s="43" t="s">
        <v>27</v>
      </c>
    </row>
    <row r="19" spans="1:26" s="48" customFormat="1" ht="24.95" customHeight="1">
      <c r="A19" s="31">
        <v>14</v>
      </c>
      <c r="B19" s="45" t="s">
        <v>68</v>
      </c>
      <c r="C19" s="45" t="s">
        <v>21</v>
      </c>
      <c r="D19" s="45" t="s">
        <v>35</v>
      </c>
      <c r="E19" s="46">
        <v>1300</v>
      </c>
      <c r="F19" s="46">
        <f>ROUND(139*10.76,0)</f>
        <v>1496</v>
      </c>
      <c r="G19" s="46">
        <f t="shared" ref="G19" si="27">ROUND(F19*1.25,0)</f>
        <v>1870</v>
      </c>
      <c r="H19" s="47">
        <v>5900</v>
      </c>
      <c r="I19" s="34">
        <f t="shared" si="14"/>
        <v>11033000</v>
      </c>
      <c r="J19" s="47">
        <v>300000</v>
      </c>
      <c r="K19" s="47">
        <v>350000</v>
      </c>
      <c r="L19" s="47">
        <f t="shared" si="15"/>
        <v>187000</v>
      </c>
      <c r="M19" s="35">
        <f t="shared" si="16"/>
        <v>11870000</v>
      </c>
      <c r="N19" s="36">
        <f t="shared" si="17"/>
        <v>2374000</v>
      </c>
      <c r="O19" s="37">
        <f t="shared" si="21"/>
        <v>1187000</v>
      </c>
      <c r="P19" s="38">
        <f t="shared" si="22"/>
        <v>1187000</v>
      </c>
      <c r="Q19" s="39">
        <f t="shared" si="23"/>
        <v>1187000</v>
      </c>
      <c r="R19" s="40">
        <f t="shared" si="24"/>
        <v>2374000</v>
      </c>
      <c r="S19" s="39">
        <f t="shared" si="25"/>
        <v>2374000</v>
      </c>
      <c r="T19" s="40">
        <f t="shared" si="26"/>
        <v>1187000</v>
      </c>
      <c r="U19" s="41">
        <f t="shared" si="18"/>
        <v>93500</v>
      </c>
      <c r="V19" s="42">
        <f t="shared" si="19"/>
        <v>44880</v>
      </c>
      <c r="W19" s="43" t="s">
        <v>27</v>
      </c>
      <c r="X19" s="43" t="s">
        <v>69</v>
      </c>
      <c r="Y19" s="43" t="s">
        <v>70</v>
      </c>
      <c r="Z19" s="43" t="s">
        <v>71</v>
      </c>
    </row>
    <row r="20" spans="1:26" s="52" customFormat="1" ht="24.95" customHeight="1">
      <c r="A20" s="31">
        <v>15</v>
      </c>
      <c r="B20" s="49" t="s">
        <v>74</v>
      </c>
      <c r="C20" s="49" t="s">
        <v>40</v>
      </c>
      <c r="D20" s="49" t="s">
        <v>35</v>
      </c>
      <c r="E20" s="50">
        <v>908</v>
      </c>
      <c r="F20" s="50">
        <f>ROUND(91.97*10.76,0)</f>
        <v>990</v>
      </c>
      <c r="G20" s="50">
        <v>1235</v>
      </c>
      <c r="H20" s="51">
        <v>5800</v>
      </c>
      <c r="I20" s="34">
        <f t="shared" si="14"/>
        <v>7163000</v>
      </c>
      <c r="J20" s="51">
        <v>300000</v>
      </c>
      <c r="K20" s="51">
        <v>200000</v>
      </c>
      <c r="L20" s="51">
        <f t="shared" si="15"/>
        <v>123500</v>
      </c>
      <c r="M20" s="35">
        <f t="shared" si="16"/>
        <v>7786500</v>
      </c>
      <c r="N20" s="36">
        <f t="shared" si="17"/>
        <v>1557300</v>
      </c>
      <c r="O20" s="37">
        <f t="shared" si="21"/>
        <v>778650</v>
      </c>
      <c r="P20" s="38">
        <f t="shared" si="22"/>
        <v>778650</v>
      </c>
      <c r="Q20" s="39">
        <f t="shared" si="23"/>
        <v>778650</v>
      </c>
      <c r="R20" s="40">
        <f t="shared" si="24"/>
        <v>1557300</v>
      </c>
      <c r="S20" s="39">
        <f t="shared" si="25"/>
        <v>1557300</v>
      </c>
      <c r="T20" s="40">
        <f t="shared" si="26"/>
        <v>778650</v>
      </c>
      <c r="U20" s="41">
        <f t="shared" si="18"/>
        <v>61750</v>
      </c>
      <c r="V20" s="42">
        <f t="shared" si="19"/>
        <v>29640</v>
      </c>
      <c r="W20" s="43" t="s">
        <v>29</v>
      </c>
      <c r="X20" s="43" t="s">
        <v>75</v>
      </c>
      <c r="Y20" s="43" t="s">
        <v>72</v>
      </c>
      <c r="Z20" s="43" t="s">
        <v>64</v>
      </c>
    </row>
    <row r="21" spans="1:26" s="66" customFormat="1" ht="24.95" customHeight="1">
      <c r="A21" s="31">
        <v>16</v>
      </c>
      <c r="B21" s="64" t="s">
        <v>76</v>
      </c>
      <c r="C21" s="64" t="s">
        <v>40</v>
      </c>
      <c r="D21" s="64" t="s">
        <v>22</v>
      </c>
      <c r="E21" s="53">
        <v>908</v>
      </c>
      <c r="F21" s="53">
        <f>ROUND(92*10.76,0)</f>
        <v>990</v>
      </c>
      <c r="G21" s="53">
        <v>1235</v>
      </c>
      <c r="H21" s="65">
        <v>5850</v>
      </c>
      <c r="I21" s="34">
        <f t="shared" si="14"/>
        <v>7224750</v>
      </c>
      <c r="J21" s="65">
        <v>300000</v>
      </c>
      <c r="K21" s="65">
        <v>200000</v>
      </c>
      <c r="L21" s="65">
        <f t="shared" si="15"/>
        <v>123500</v>
      </c>
      <c r="M21" s="35">
        <f t="shared" si="16"/>
        <v>7848250</v>
      </c>
      <c r="N21" s="36">
        <f t="shared" si="17"/>
        <v>1569650</v>
      </c>
      <c r="O21" s="37">
        <f t="shared" si="21"/>
        <v>784825</v>
      </c>
      <c r="P21" s="38">
        <f t="shared" si="22"/>
        <v>784825</v>
      </c>
      <c r="Q21" s="39">
        <f t="shared" si="23"/>
        <v>784825</v>
      </c>
      <c r="R21" s="40">
        <f t="shared" si="24"/>
        <v>1569650</v>
      </c>
      <c r="S21" s="39">
        <f t="shared" si="25"/>
        <v>1569650</v>
      </c>
      <c r="T21" s="40">
        <f t="shared" si="26"/>
        <v>784825</v>
      </c>
      <c r="U21" s="41">
        <f t="shared" si="18"/>
        <v>61750</v>
      </c>
      <c r="V21" s="42">
        <f t="shared" si="19"/>
        <v>29640</v>
      </c>
      <c r="W21" s="43" t="s">
        <v>70</v>
      </c>
      <c r="X21" s="43" t="s">
        <v>72</v>
      </c>
      <c r="Y21" s="43" t="s">
        <v>77</v>
      </c>
      <c r="Z21" s="43" t="s">
        <v>69</v>
      </c>
    </row>
    <row r="22" spans="1:26" s="44" customFormat="1" ht="24.95" customHeight="1">
      <c r="A22" s="31">
        <f t="shared" si="20"/>
        <v>17</v>
      </c>
      <c r="B22" s="31" t="s">
        <v>78</v>
      </c>
      <c r="C22" s="31" t="s">
        <v>21</v>
      </c>
      <c r="D22" s="31" t="s">
        <v>22</v>
      </c>
      <c r="E22" s="32">
        <v>1300</v>
      </c>
      <c r="F22" s="32">
        <f>ROUND(139*10.76,0)</f>
        <v>1496</v>
      </c>
      <c r="G22" s="32">
        <f t="shared" ref="G22:G26" si="28">ROUND(F22*1.25,0)</f>
        <v>1870</v>
      </c>
      <c r="H22" s="33">
        <v>5950</v>
      </c>
      <c r="I22" s="34">
        <f t="shared" si="14"/>
        <v>11126500</v>
      </c>
      <c r="J22" s="33">
        <v>300000</v>
      </c>
      <c r="K22" s="33">
        <v>350000</v>
      </c>
      <c r="L22" s="33">
        <f t="shared" si="15"/>
        <v>187000</v>
      </c>
      <c r="M22" s="35">
        <f t="shared" si="16"/>
        <v>11963500</v>
      </c>
      <c r="N22" s="36">
        <f t="shared" si="17"/>
        <v>2392700</v>
      </c>
      <c r="O22" s="37">
        <f t="shared" si="21"/>
        <v>1196350</v>
      </c>
      <c r="P22" s="38">
        <f t="shared" si="22"/>
        <v>1196350</v>
      </c>
      <c r="Q22" s="39">
        <f t="shared" si="23"/>
        <v>1196350</v>
      </c>
      <c r="R22" s="40">
        <f t="shared" si="24"/>
        <v>2392700</v>
      </c>
      <c r="S22" s="39">
        <f t="shared" si="25"/>
        <v>2392700</v>
      </c>
      <c r="T22" s="40">
        <f t="shared" si="26"/>
        <v>1196350</v>
      </c>
      <c r="U22" s="41">
        <f t="shared" si="18"/>
        <v>93500</v>
      </c>
      <c r="V22" s="42">
        <f t="shared" si="19"/>
        <v>44880</v>
      </c>
      <c r="W22" s="43" t="s">
        <v>27</v>
      </c>
      <c r="X22" s="43" t="s">
        <v>73</v>
      </c>
      <c r="Y22" s="43" t="s">
        <v>79</v>
      </c>
      <c r="Z22" s="43" t="s">
        <v>67</v>
      </c>
    </row>
    <row r="23" spans="1:26" s="48" customFormat="1" ht="24.95" customHeight="1">
      <c r="A23" s="31">
        <f t="shared" si="20"/>
        <v>18</v>
      </c>
      <c r="B23" s="45" t="s">
        <v>80</v>
      </c>
      <c r="C23" s="45" t="s">
        <v>21</v>
      </c>
      <c r="D23" s="45" t="s">
        <v>35</v>
      </c>
      <c r="E23" s="46">
        <v>1305</v>
      </c>
      <c r="F23" s="46">
        <f>ROUND(141.3*10.76,0)</f>
        <v>1520</v>
      </c>
      <c r="G23" s="46">
        <f t="shared" si="28"/>
        <v>1900</v>
      </c>
      <c r="H23" s="47">
        <v>5900</v>
      </c>
      <c r="I23" s="34">
        <f t="shared" si="14"/>
        <v>11210000</v>
      </c>
      <c r="J23" s="47">
        <v>300000</v>
      </c>
      <c r="K23" s="47">
        <v>350000</v>
      </c>
      <c r="L23" s="47">
        <f t="shared" si="15"/>
        <v>190000</v>
      </c>
      <c r="M23" s="35">
        <f t="shared" si="16"/>
        <v>12050000</v>
      </c>
      <c r="N23" s="36">
        <f t="shared" si="17"/>
        <v>2410000</v>
      </c>
      <c r="O23" s="37">
        <f t="shared" si="21"/>
        <v>1205000</v>
      </c>
      <c r="P23" s="38">
        <f t="shared" si="22"/>
        <v>1205000</v>
      </c>
      <c r="Q23" s="39">
        <f t="shared" si="23"/>
        <v>1205000</v>
      </c>
      <c r="R23" s="40">
        <f t="shared" si="24"/>
        <v>2410000</v>
      </c>
      <c r="S23" s="39">
        <f t="shared" si="25"/>
        <v>2410000</v>
      </c>
      <c r="T23" s="40">
        <f t="shared" si="26"/>
        <v>1205000</v>
      </c>
      <c r="U23" s="41">
        <f t="shared" si="18"/>
        <v>95000</v>
      </c>
      <c r="V23" s="42">
        <f t="shared" si="19"/>
        <v>45600</v>
      </c>
      <c r="W23" s="43" t="s">
        <v>27</v>
      </c>
      <c r="X23" s="43" t="s">
        <v>29</v>
      </c>
      <c r="Y23" s="43" t="s">
        <v>49</v>
      </c>
      <c r="Z23" s="43" t="s">
        <v>81</v>
      </c>
    </row>
    <row r="24" spans="1:26" s="48" customFormat="1" ht="24.95" customHeight="1">
      <c r="A24" s="31">
        <f t="shared" si="20"/>
        <v>19</v>
      </c>
      <c r="B24" s="45" t="s">
        <v>82</v>
      </c>
      <c r="C24" s="45" t="s">
        <v>21</v>
      </c>
      <c r="D24" s="45" t="s">
        <v>35</v>
      </c>
      <c r="E24" s="46">
        <v>1305</v>
      </c>
      <c r="F24" s="46">
        <f t="shared" ref="F24:F26" si="29">ROUND(141.3*10.76,0)</f>
        <v>1520</v>
      </c>
      <c r="G24" s="46">
        <f t="shared" si="28"/>
        <v>1900</v>
      </c>
      <c r="H24" s="47">
        <v>5900</v>
      </c>
      <c r="I24" s="34">
        <f t="shared" si="14"/>
        <v>11210000</v>
      </c>
      <c r="J24" s="47">
        <v>300000</v>
      </c>
      <c r="K24" s="47">
        <v>350000</v>
      </c>
      <c r="L24" s="47">
        <f t="shared" si="15"/>
        <v>190000</v>
      </c>
      <c r="M24" s="35">
        <f t="shared" si="16"/>
        <v>12050000</v>
      </c>
      <c r="N24" s="36">
        <f t="shared" si="17"/>
        <v>2410000</v>
      </c>
      <c r="O24" s="37">
        <f t="shared" si="21"/>
        <v>1205000</v>
      </c>
      <c r="P24" s="38">
        <f t="shared" si="22"/>
        <v>1205000</v>
      </c>
      <c r="Q24" s="39">
        <f t="shared" si="23"/>
        <v>1205000</v>
      </c>
      <c r="R24" s="40">
        <f t="shared" si="24"/>
        <v>2410000</v>
      </c>
      <c r="S24" s="39">
        <f t="shared" si="25"/>
        <v>2410000</v>
      </c>
      <c r="T24" s="40">
        <f t="shared" si="26"/>
        <v>1205000</v>
      </c>
      <c r="U24" s="41">
        <f t="shared" si="18"/>
        <v>95000</v>
      </c>
      <c r="V24" s="42">
        <f t="shared" si="19"/>
        <v>45600</v>
      </c>
      <c r="W24" s="43" t="s">
        <v>29</v>
      </c>
      <c r="X24" s="43" t="s">
        <v>83</v>
      </c>
      <c r="Y24" s="43" t="s">
        <v>49</v>
      </c>
      <c r="Z24" s="43" t="s">
        <v>84</v>
      </c>
    </row>
    <row r="25" spans="1:26" s="48" customFormat="1" ht="24.95" customHeight="1">
      <c r="A25" s="31">
        <f t="shared" si="20"/>
        <v>20</v>
      </c>
      <c r="B25" s="45" t="s">
        <v>85</v>
      </c>
      <c r="C25" s="45" t="s">
        <v>21</v>
      </c>
      <c r="D25" s="45" t="s">
        <v>35</v>
      </c>
      <c r="E25" s="46">
        <v>1305</v>
      </c>
      <c r="F25" s="46">
        <f t="shared" si="29"/>
        <v>1520</v>
      </c>
      <c r="G25" s="46">
        <f t="shared" si="28"/>
        <v>1900</v>
      </c>
      <c r="H25" s="47">
        <v>5900</v>
      </c>
      <c r="I25" s="34">
        <f t="shared" si="14"/>
        <v>11210000</v>
      </c>
      <c r="J25" s="47">
        <v>300000</v>
      </c>
      <c r="K25" s="47">
        <v>350000</v>
      </c>
      <c r="L25" s="47">
        <f t="shared" si="15"/>
        <v>190000</v>
      </c>
      <c r="M25" s="35">
        <f t="shared" si="16"/>
        <v>12050000</v>
      </c>
      <c r="N25" s="36">
        <f t="shared" si="17"/>
        <v>2410000</v>
      </c>
      <c r="O25" s="37">
        <f t="shared" si="21"/>
        <v>1205000</v>
      </c>
      <c r="P25" s="38">
        <f t="shared" si="22"/>
        <v>1205000</v>
      </c>
      <c r="Q25" s="39">
        <f t="shared" si="23"/>
        <v>1205000</v>
      </c>
      <c r="R25" s="40">
        <f t="shared" si="24"/>
        <v>2410000</v>
      </c>
      <c r="S25" s="39">
        <f t="shared" si="25"/>
        <v>2410000</v>
      </c>
      <c r="T25" s="40">
        <f t="shared" si="26"/>
        <v>1205000</v>
      </c>
      <c r="U25" s="41">
        <f t="shared" si="18"/>
        <v>95000</v>
      </c>
      <c r="V25" s="42">
        <f t="shared" si="19"/>
        <v>45600</v>
      </c>
      <c r="W25" s="43" t="s">
        <v>86</v>
      </c>
      <c r="X25" s="43" t="s">
        <v>87</v>
      </c>
      <c r="Y25" s="43" t="s">
        <v>49</v>
      </c>
      <c r="Z25" s="43" t="s">
        <v>26</v>
      </c>
    </row>
    <row r="26" spans="1:26" s="48" customFormat="1" ht="24.95" customHeight="1">
      <c r="A26" s="31">
        <f t="shared" si="20"/>
        <v>21</v>
      </c>
      <c r="B26" s="45" t="s">
        <v>88</v>
      </c>
      <c r="C26" s="45" t="s">
        <v>21</v>
      </c>
      <c r="D26" s="45" t="s">
        <v>35</v>
      </c>
      <c r="E26" s="46">
        <v>1305</v>
      </c>
      <c r="F26" s="46">
        <f t="shared" si="29"/>
        <v>1520</v>
      </c>
      <c r="G26" s="46">
        <f t="shared" si="28"/>
        <v>1900</v>
      </c>
      <c r="H26" s="47">
        <v>5900</v>
      </c>
      <c r="I26" s="34">
        <f t="shared" si="14"/>
        <v>11210000</v>
      </c>
      <c r="J26" s="47">
        <v>300000</v>
      </c>
      <c r="K26" s="47">
        <v>350000</v>
      </c>
      <c r="L26" s="47">
        <f t="shared" si="15"/>
        <v>190000</v>
      </c>
      <c r="M26" s="35">
        <f t="shared" si="16"/>
        <v>12050000</v>
      </c>
      <c r="N26" s="36">
        <f t="shared" si="17"/>
        <v>2410000</v>
      </c>
      <c r="O26" s="37">
        <f t="shared" si="21"/>
        <v>1205000</v>
      </c>
      <c r="P26" s="38">
        <f t="shared" si="22"/>
        <v>1205000</v>
      </c>
      <c r="Q26" s="39">
        <f t="shared" si="23"/>
        <v>1205000</v>
      </c>
      <c r="R26" s="40">
        <f t="shared" si="24"/>
        <v>2410000</v>
      </c>
      <c r="S26" s="39">
        <f t="shared" si="25"/>
        <v>2410000</v>
      </c>
      <c r="T26" s="40">
        <f t="shared" si="26"/>
        <v>1205000</v>
      </c>
      <c r="U26" s="41">
        <f t="shared" si="18"/>
        <v>95000</v>
      </c>
      <c r="V26" s="42">
        <f t="shared" si="19"/>
        <v>45600</v>
      </c>
      <c r="W26" s="43" t="s">
        <v>83</v>
      </c>
      <c r="X26" s="43" t="s">
        <v>29</v>
      </c>
      <c r="Y26" s="43" t="s">
        <v>49</v>
      </c>
      <c r="Z26" s="43" t="s">
        <v>89</v>
      </c>
    </row>
    <row r="27" spans="1:26" s="61" customFormat="1" ht="24.95" customHeight="1">
      <c r="A27" s="31"/>
      <c r="B27" s="54"/>
      <c r="C27" s="54"/>
      <c r="D27" s="54"/>
      <c r="E27" s="55"/>
      <c r="F27" s="55"/>
      <c r="G27" s="55"/>
      <c r="H27" s="56"/>
      <c r="I27" s="56"/>
      <c r="J27" s="56"/>
      <c r="K27" s="56"/>
      <c r="L27" s="56"/>
      <c r="M27" s="57"/>
      <c r="N27" s="58"/>
      <c r="O27" s="58"/>
      <c r="P27" s="58"/>
      <c r="Q27" s="58"/>
      <c r="R27" s="58"/>
      <c r="S27" s="58"/>
      <c r="T27" s="40"/>
      <c r="U27" s="58"/>
      <c r="V27" s="59"/>
      <c r="W27" s="60"/>
      <c r="X27" s="60"/>
      <c r="Y27" s="60"/>
      <c r="Z27" s="60"/>
    </row>
    <row r="28" spans="1:26" s="15" customFormat="1" ht="24.95" customHeight="1">
      <c r="A28" s="31"/>
      <c r="B28" s="13" t="s">
        <v>494</v>
      </c>
      <c r="C28" s="12"/>
      <c r="D28" s="12"/>
      <c r="E28" s="62"/>
      <c r="F28" s="62"/>
      <c r="G28" s="62"/>
      <c r="H28" s="67"/>
      <c r="I28" s="67"/>
      <c r="J28" s="67"/>
      <c r="K28" s="67"/>
      <c r="L28" s="67"/>
      <c r="M28" s="68"/>
      <c r="N28" s="69"/>
      <c r="O28" s="69"/>
      <c r="P28" s="69"/>
      <c r="Q28" s="69"/>
      <c r="R28" s="69"/>
      <c r="S28" s="69"/>
      <c r="T28" s="40"/>
      <c r="U28" s="69"/>
      <c r="V28" s="12"/>
      <c r="W28" s="63"/>
      <c r="X28" s="63"/>
      <c r="Y28" s="63"/>
      <c r="Z28" s="63"/>
    </row>
    <row r="29" spans="1:26" s="44" customFormat="1" ht="24.95" customHeight="1">
      <c r="A29" s="31">
        <f>A26+1</f>
        <v>22</v>
      </c>
      <c r="B29" s="31" t="s">
        <v>90</v>
      </c>
      <c r="C29" s="31" t="s">
        <v>21</v>
      </c>
      <c r="D29" s="31" t="s">
        <v>22</v>
      </c>
      <c r="E29" s="32">
        <v>1305</v>
      </c>
      <c r="F29" s="32">
        <f>ROUND(141.3*10.76,0)</f>
        <v>1520</v>
      </c>
      <c r="G29" s="32">
        <f>ROUND(F29*1.25,0)</f>
        <v>1900</v>
      </c>
      <c r="H29" s="33">
        <v>5950</v>
      </c>
      <c r="I29" s="34">
        <f t="shared" ref="I29:I41" si="30">G29*H29</f>
        <v>11305000</v>
      </c>
      <c r="J29" s="33">
        <v>300000</v>
      </c>
      <c r="K29" s="33">
        <v>350000</v>
      </c>
      <c r="L29" s="33">
        <f t="shared" ref="L29:L41" si="31">G29*100</f>
        <v>190000</v>
      </c>
      <c r="M29" s="35">
        <f t="shared" ref="M29:M41" si="32">SUM(I29:L29)</f>
        <v>12145000</v>
      </c>
      <c r="N29" s="36">
        <f t="shared" ref="N29:N41" si="33">M29*20%</f>
        <v>2429000</v>
      </c>
      <c r="O29" s="37">
        <f>M29*10%</f>
        <v>1214500</v>
      </c>
      <c r="P29" s="38">
        <f>M29*10%</f>
        <v>1214500</v>
      </c>
      <c r="Q29" s="39">
        <f>M29*10%</f>
        <v>1214500</v>
      </c>
      <c r="R29" s="40">
        <f>M29*20%</f>
        <v>2429000</v>
      </c>
      <c r="S29" s="39">
        <f>M29*20%</f>
        <v>2429000</v>
      </c>
      <c r="T29" s="40">
        <f>M29*10%</f>
        <v>1214500</v>
      </c>
      <c r="U29" s="41">
        <f t="shared" ref="U29:U41" si="34">G29*50</f>
        <v>95000</v>
      </c>
      <c r="V29" s="42">
        <f t="shared" ref="V29:V41" si="35">G29*2*12</f>
        <v>45600</v>
      </c>
      <c r="W29" s="43" t="s">
        <v>91</v>
      </c>
      <c r="X29" s="43" t="s">
        <v>60</v>
      </c>
      <c r="Y29" s="43" t="s">
        <v>92</v>
      </c>
      <c r="Z29" s="43" t="s">
        <v>27</v>
      </c>
    </row>
    <row r="30" spans="1:26" s="44" customFormat="1" ht="24.95" customHeight="1">
      <c r="A30" s="31">
        <f t="shared" ref="A30:A41" si="36">A29+1</f>
        <v>23</v>
      </c>
      <c r="B30" s="31" t="s">
        <v>93</v>
      </c>
      <c r="C30" s="31" t="s">
        <v>21</v>
      </c>
      <c r="D30" s="31" t="s">
        <v>22</v>
      </c>
      <c r="E30" s="32">
        <v>1305</v>
      </c>
      <c r="F30" s="32">
        <f t="shared" ref="F30:F31" si="37">ROUND(141.3*10.76,0)</f>
        <v>1520</v>
      </c>
      <c r="G30" s="32">
        <f t="shared" ref="G30:G32" si="38">ROUND(F30*1.25,0)</f>
        <v>1900</v>
      </c>
      <c r="H30" s="33">
        <v>5950</v>
      </c>
      <c r="I30" s="34">
        <f t="shared" si="30"/>
        <v>11305000</v>
      </c>
      <c r="J30" s="33">
        <v>300000</v>
      </c>
      <c r="K30" s="33">
        <v>350000</v>
      </c>
      <c r="L30" s="33">
        <f t="shared" si="31"/>
        <v>190000</v>
      </c>
      <c r="M30" s="35">
        <f t="shared" si="32"/>
        <v>12145000</v>
      </c>
      <c r="N30" s="36">
        <f t="shared" si="33"/>
        <v>2429000</v>
      </c>
      <c r="O30" s="37">
        <f t="shared" ref="O30:O41" si="39">M30*10%</f>
        <v>1214500</v>
      </c>
      <c r="P30" s="38">
        <f t="shared" ref="P30:P41" si="40">M30*10%</f>
        <v>1214500</v>
      </c>
      <c r="Q30" s="39">
        <f t="shared" ref="Q30:Q41" si="41">M30*10%</f>
        <v>1214500</v>
      </c>
      <c r="R30" s="40">
        <f t="shared" ref="R30:R41" si="42">M30*20%</f>
        <v>2429000</v>
      </c>
      <c r="S30" s="39">
        <f t="shared" ref="S30:S41" si="43">M30*20%</f>
        <v>2429000</v>
      </c>
      <c r="T30" s="40">
        <f t="shared" ref="T30:T41" si="44">M30*10%</f>
        <v>1214500</v>
      </c>
      <c r="U30" s="41">
        <f t="shared" si="34"/>
        <v>95000</v>
      </c>
      <c r="V30" s="42">
        <f t="shared" si="35"/>
        <v>45600</v>
      </c>
      <c r="W30" s="43" t="s">
        <v>94</v>
      </c>
      <c r="X30" s="43" t="s">
        <v>95</v>
      </c>
      <c r="Y30" s="43" t="s">
        <v>26</v>
      </c>
      <c r="Z30" s="43" t="s">
        <v>27</v>
      </c>
    </row>
    <row r="31" spans="1:26" s="44" customFormat="1" ht="24.95" customHeight="1">
      <c r="A31" s="31">
        <f t="shared" si="36"/>
        <v>24</v>
      </c>
      <c r="B31" s="31" t="s">
        <v>96</v>
      </c>
      <c r="C31" s="31" t="s">
        <v>21</v>
      </c>
      <c r="D31" s="31" t="s">
        <v>22</v>
      </c>
      <c r="E31" s="32">
        <v>1305</v>
      </c>
      <c r="F31" s="32">
        <f t="shared" si="37"/>
        <v>1520</v>
      </c>
      <c r="G31" s="32">
        <f t="shared" si="38"/>
        <v>1900</v>
      </c>
      <c r="H31" s="33">
        <v>5950</v>
      </c>
      <c r="I31" s="34">
        <f t="shared" si="30"/>
        <v>11305000</v>
      </c>
      <c r="J31" s="33">
        <v>300000</v>
      </c>
      <c r="K31" s="33">
        <v>350000</v>
      </c>
      <c r="L31" s="33">
        <f t="shared" si="31"/>
        <v>190000</v>
      </c>
      <c r="M31" s="35">
        <f t="shared" si="32"/>
        <v>12145000</v>
      </c>
      <c r="N31" s="36">
        <f t="shared" si="33"/>
        <v>2429000</v>
      </c>
      <c r="O31" s="37">
        <f t="shared" si="39"/>
        <v>1214500</v>
      </c>
      <c r="P31" s="38">
        <f t="shared" si="40"/>
        <v>1214500</v>
      </c>
      <c r="Q31" s="39">
        <f t="shared" si="41"/>
        <v>1214500</v>
      </c>
      <c r="R31" s="40">
        <f t="shared" si="42"/>
        <v>2429000</v>
      </c>
      <c r="S31" s="39">
        <f t="shared" si="43"/>
        <v>2429000</v>
      </c>
      <c r="T31" s="40">
        <f t="shared" si="44"/>
        <v>1214500</v>
      </c>
      <c r="U31" s="41">
        <f t="shared" si="34"/>
        <v>95000</v>
      </c>
      <c r="V31" s="42">
        <f t="shared" si="35"/>
        <v>45600</v>
      </c>
      <c r="W31" s="43" t="s">
        <v>29</v>
      </c>
      <c r="X31" s="43" t="s">
        <v>91</v>
      </c>
      <c r="Y31" s="43" t="s">
        <v>97</v>
      </c>
      <c r="Z31" s="43" t="s">
        <v>27</v>
      </c>
    </row>
    <row r="32" spans="1:26" s="48" customFormat="1" ht="24.95" customHeight="1">
      <c r="A32" s="31">
        <v>25</v>
      </c>
      <c r="B32" s="45" t="s">
        <v>98</v>
      </c>
      <c r="C32" s="45" t="s">
        <v>21</v>
      </c>
      <c r="D32" s="45" t="s">
        <v>35</v>
      </c>
      <c r="E32" s="46">
        <v>1300</v>
      </c>
      <c r="F32" s="46">
        <f>ROUND(139*10.76,0)</f>
        <v>1496</v>
      </c>
      <c r="G32" s="46">
        <f t="shared" si="38"/>
        <v>1870</v>
      </c>
      <c r="H32" s="47">
        <v>5900</v>
      </c>
      <c r="I32" s="34">
        <f t="shared" si="30"/>
        <v>11033000</v>
      </c>
      <c r="J32" s="47">
        <v>300000</v>
      </c>
      <c r="K32" s="47">
        <v>350000</v>
      </c>
      <c r="L32" s="47">
        <f t="shared" si="31"/>
        <v>187000</v>
      </c>
      <c r="M32" s="35">
        <f t="shared" si="32"/>
        <v>11870000</v>
      </c>
      <c r="N32" s="36">
        <f t="shared" si="33"/>
        <v>2374000</v>
      </c>
      <c r="O32" s="37">
        <f t="shared" si="39"/>
        <v>1187000</v>
      </c>
      <c r="P32" s="38">
        <f t="shared" si="40"/>
        <v>1187000</v>
      </c>
      <c r="Q32" s="39">
        <f t="shared" si="41"/>
        <v>1187000</v>
      </c>
      <c r="R32" s="40">
        <f t="shared" si="42"/>
        <v>2374000</v>
      </c>
      <c r="S32" s="39">
        <f t="shared" si="43"/>
        <v>2374000</v>
      </c>
      <c r="T32" s="40">
        <f t="shared" si="44"/>
        <v>1187000</v>
      </c>
      <c r="U32" s="41">
        <f t="shared" si="34"/>
        <v>93500</v>
      </c>
      <c r="V32" s="42">
        <f t="shared" si="35"/>
        <v>44880</v>
      </c>
      <c r="W32" s="43" t="s">
        <v>27</v>
      </c>
      <c r="X32" s="43" t="s">
        <v>99</v>
      </c>
      <c r="Y32" s="43" t="s">
        <v>100</v>
      </c>
      <c r="Z32" s="43" t="s">
        <v>101</v>
      </c>
    </row>
    <row r="33" spans="1:26" s="52" customFormat="1" ht="24.95" customHeight="1">
      <c r="A33" s="31">
        <f t="shared" si="36"/>
        <v>26</v>
      </c>
      <c r="B33" s="49" t="s">
        <v>102</v>
      </c>
      <c r="C33" s="49" t="s">
        <v>40</v>
      </c>
      <c r="D33" s="49" t="s">
        <v>35</v>
      </c>
      <c r="E33" s="50">
        <v>908</v>
      </c>
      <c r="F33" s="50">
        <f>ROUND(92*10.76,0)</f>
        <v>990</v>
      </c>
      <c r="G33" s="50">
        <v>1235</v>
      </c>
      <c r="H33" s="51">
        <v>5800</v>
      </c>
      <c r="I33" s="34">
        <f t="shared" si="30"/>
        <v>7163000</v>
      </c>
      <c r="J33" s="51">
        <v>300000</v>
      </c>
      <c r="K33" s="51">
        <v>200000</v>
      </c>
      <c r="L33" s="51">
        <f t="shared" si="31"/>
        <v>123500</v>
      </c>
      <c r="M33" s="35">
        <f t="shared" si="32"/>
        <v>7786500</v>
      </c>
      <c r="N33" s="36">
        <f t="shared" si="33"/>
        <v>1557300</v>
      </c>
      <c r="O33" s="37">
        <f t="shared" si="39"/>
        <v>778650</v>
      </c>
      <c r="P33" s="38">
        <f t="shared" si="40"/>
        <v>778650</v>
      </c>
      <c r="Q33" s="39">
        <f t="shared" si="41"/>
        <v>778650</v>
      </c>
      <c r="R33" s="40">
        <f t="shared" si="42"/>
        <v>1557300</v>
      </c>
      <c r="S33" s="39">
        <f t="shared" si="43"/>
        <v>1557300</v>
      </c>
      <c r="T33" s="40">
        <f t="shared" si="44"/>
        <v>778650</v>
      </c>
      <c r="U33" s="41">
        <f t="shared" si="34"/>
        <v>61750</v>
      </c>
      <c r="V33" s="42">
        <f t="shared" si="35"/>
        <v>29640</v>
      </c>
      <c r="W33" s="43" t="s">
        <v>103</v>
      </c>
      <c r="X33" s="43" t="s">
        <v>72</v>
      </c>
      <c r="Y33" s="43" t="s">
        <v>104</v>
      </c>
      <c r="Z33" s="43" t="s">
        <v>105</v>
      </c>
    </row>
    <row r="34" spans="1:26" s="52" customFormat="1" ht="24.95" customHeight="1">
      <c r="A34" s="31">
        <f t="shared" si="36"/>
        <v>27</v>
      </c>
      <c r="B34" s="49" t="s">
        <v>106</v>
      </c>
      <c r="C34" s="49" t="s">
        <v>40</v>
      </c>
      <c r="D34" s="49" t="s">
        <v>35</v>
      </c>
      <c r="E34" s="50">
        <v>908</v>
      </c>
      <c r="F34" s="50">
        <f>ROUND(92*10.76,0)</f>
        <v>990</v>
      </c>
      <c r="G34" s="50">
        <v>1235</v>
      </c>
      <c r="H34" s="51">
        <v>5800</v>
      </c>
      <c r="I34" s="34">
        <f t="shared" si="30"/>
        <v>7163000</v>
      </c>
      <c r="J34" s="51">
        <v>300000</v>
      </c>
      <c r="K34" s="51">
        <v>200000</v>
      </c>
      <c r="L34" s="51">
        <f t="shared" si="31"/>
        <v>123500</v>
      </c>
      <c r="M34" s="35">
        <f t="shared" si="32"/>
        <v>7786500</v>
      </c>
      <c r="N34" s="36">
        <f t="shared" si="33"/>
        <v>1557300</v>
      </c>
      <c r="O34" s="37">
        <f t="shared" si="39"/>
        <v>778650</v>
      </c>
      <c r="P34" s="38">
        <f t="shared" si="40"/>
        <v>778650</v>
      </c>
      <c r="Q34" s="39">
        <f t="shared" si="41"/>
        <v>778650</v>
      </c>
      <c r="R34" s="40">
        <f t="shared" si="42"/>
        <v>1557300</v>
      </c>
      <c r="S34" s="39">
        <f t="shared" si="43"/>
        <v>1557300</v>
      </c>
      <c r="T34" s="40">
        <f t="shared" si="44"/>
        <v>778650</v>
      </c>
      <c r="U34" s="41">
        <f t="shared" si="34"/>
        <v>61750</v>
      </c>
      <c r="V34" s="42">
        <f t="shared" si="35"/>
        <v>29640</v>
      </c>
      <c r="W34" s="43" t="s">
        <v>29</v>
      </c>
      <c r="X34" s="43" t="s">
        <v>107</v>
      </c>
      <c r="Y34" s="43" t="s">
        <v>72</v>
      </c>
      <c r="Z34" s="43" t="s">
        <v>108</v>
      </c>
    </row>
    <row r="35" spans="1:26" s="66" customFormat="1" ht="24.95" customHeight="1">
      <c r="A35" s="31">
        <f t="shared" si="36"/>
        <v>28</v>
      </c>
      <c r="B35" s="64" t="s">
        <v>109</v>
      </c>
      <c r="C35" s="64" t="s">
        <v>40</v>
      </c>
      <c r="D35" s="64" t="s">
        <v>22</v>
      </c>
      <c r="E35" s="53">
        <v>908</v>
      </c>
      <c r="F35" s="53">
        <f>ROUND(92*10.76,0)</f>
        <v>990</v>
      </c>
      <c r="G35" s="53">
        <v>1235</v>
      </c>
      <c r="H35" s="65">
        <v>5850</v>
      </c>
      <c r="I35" s="34">
        <f t="shared" si="30"/>
        <v>7224750</v>
      </c>
      <c r="J35" s="65">
        <v>300000</v>
      </c>
      <c r="K35" s="65">
        <v>200000</v>
      </c>
      <c r="L35" s="65">
        <f t="shared" si="31"/>
        <v>123500</v>
      </c>
      <c r="M35" s="35">
        <f t="shared" si="32"/>
        <v>7848250</v>
      </c>
      <c r="N35" s="36">
        <f t="shared" si="33"/>
        <v>1569650</v>
      </c>
      <c r="O35" s="37">
        <f t="shared" si="39"/>
        <v>784825</v>
      </c>
      <c r="P35" s="38">
        <f t="shared" si="40"/>
        <v>784825</v>
      </c>
      <c r="Q35" s="39">
        <f t="shared" si="41"/>
        <v>784825</v>
      </c>
      <c r="R35" s="40">
        <f t="shared" si="42"/>
        <v>1569650</v>
      </c>
      <c r="S35" s="39">
        <f t="shared" si="43"/>
        <v>1569650</v>
      </c>
      <c r="T35" s="40">
        <f t="shared" si="44"/>
        <v>784825</v>
      </c>
      <c r="U35" s="41">
        <f t="shared" si="34"/>
        <v>61750</v>
      </c>
      <c r="V35" s="42">
        <f t="shared" si="35"/>
        <v>29640</v>
      </c>
      <c r="W35" s="43" t="s">
        <v>29</v>
      </c>
      <c r="X35" s="43" t="s">
        <v>29</v>
      </c>
      <c r="Y35" s="43" t="s">
        <v>110</v>
      </c>
      <c r="Z35" s="43" t="s">
        <v>29</v>
      </c>
    </row>
    <row r="36" spans="1:26" s="66" customFormat="1" ht="24.95" customHeight="1">
      <c r="A36" s="31">
        <f t="shared" si="36"/>
        <v>29</v>
      </c>
      <c r="B36" s="64" t="s">
        <v>111</v>
      </c>
      <c r="C36" s="64" t="s">
        <v>40</v>
      </c>
      <c r="D36" s="64" t="s">
        <v>22</v>
      </c>
      <c r="E36" s="53">
        <v>908</v>
      </c>
      <c r="F36" s="53">
        <f>ROUND(92*10.76,0)</f>
        <v>990</v>
      </c>
      <c r="G36" s="53">
        <v>1235</v>
      </c>
      <c r="H36" s="65">
        <v>5850</v>
      </c>
      <c r="I36" s="34">
        <f t="shared" si="30"/>
        <v>7224750</v>
      </c>
      <c r="J36" s="65">
        <v>300000</v>
      </c>
      <c r="K36" s="65">
        <v>200000</v>
      </c>
      <c r="L36" s="65">
        <f t="shared" si="31"/>
        <v>123500</v>
      </c>
      <c r="M36" s="35">
        <f t="shared" si="32"/>
        <v>7848250</v>
      </c>
      <c r="N36" s="36">
        <f t="shared" si="33"/>
        <v>1569650</v>
      </c>
      <c r="O36" s="37">
        <f t="shared" si="39"/>
        <v>784825</v>
      </c>
      <c r="P36" s="38">
        <f t="shared" si="40"/>
        <v>784825</v>
      </c>
      <c r="Q36" s="39">
        <f t="shared" si="41"/>
        <v>784825</v>
      </c>
      <c r="R36" s="40">
        <f t="shared" si="42"/>
        <v>1569650</v>
      </c>
      <c r="S36" s="39">
        <f t="shared" si="43"/>
        <v>1569650</v>
      </c>
      <c r="T36" s="40">
        <f t="shared" si="44"/>
        <v>784825</v>
      </c>
      <c r="U36" s="41">
        <f t="shared" si="34"/>
        <v>61750</v>
      </c>
      <c r="V36" s="42">
        <f t="shared" si="35"/>
        <v>29640</v>
      </c>
      <c r="W36" s="43" t="s">
        <v>100</v>
      </c>
      <c r="X36" s="43" t="s">
        <v>72</v>
      </c>
      <c r="Y36" s="43" t="s">
        <v>112</v>
      </c>
      <c r="Z36" s="43" t="s">
        <v>99</v>
      </c>
    </row>
    <row r="37" spans="1:26" s="44" customFormat="1" ht="24.95" customHeight="1">
      <c r="A37" s="31">
        <f t="shared" si="36"/>
        <v>30</v>
      </c>
      <c r="B37" s="31" t="s">
        <v>113</v>
      </c>
      <c r="C37" s="31" t="s">
        <v>21</v>
      </c>
      <c r="D37" s="31" t="s">
        <v>22</v>
      </c>
      <c r="E37" s="32">
        <v>1305</v>
      </c>
      <c r="F37" s="32">
        <f>ROUND(139*10.76,0)</f>
        <v>1496</v>
      </c>
      <c r="G37" s="32">
        <f t="shared" ref="G37:G41" si="45">ROUND(F37*1.25,0)</f>
        <v>1870</v>
      </c>
      <c r="H37" s="33">
        <v>5950</v>
      </c>
      <c r="I37" s="34">
        <f t="shared" si="30"/>
        <v>11126500</v>
      </c>
      <c r="J37" s="33">
        <v>300000</v>
      </c>
      <c r="K37" s="33">
        <v>350000</v>
      </c>
      <c r="L37" s="33">
        <f t="shared" si="31"/>
        <v>187000</v>
      </c>
      <c r="M37" s="35">
        <f t="shared" si="32"/>
        <v>11963500</v>
      </c>
      <c r="N37" s="36">
        <f t="shared" si="33"/>
        <v>2392700</v>
      </c>
      <c r="O37" s="37">
        <f t="shared" si="39"/>
        <v>1196350</v>
      </c>
      <c r="P37" s="38">
        <f t="shared" si="40"/>
        <v>1196350</v>
      </c>
      <c r="Q37" s="39">
        <f t="shared" si="41"/>
        <v>1196350</v>
      </c>
      <c r="R37" s="40">
        <f t="shared" si="42"/>
        <v>2392700</v>
      </c>
      <c r="S37" s="39">
        <f t="shared" si="43"/>
        <v>2392700</v>
      </c>
      <c r="T37" s="40">
        <f t="shared" si="44"/>
        <v>1196350</v>
      </c>
      <c r="U37" s="41">
        <f t="shared" si="34"/>
        <v>93500</v>
      </c>
      <c r="V37" s="42">
        <f t="shared" si="35"/>
        <v>44880</v>
      </c>
      <c r="W37" s="43" t="s">
        <v>27</v>
      </c>
      <c r="X37" s="43" t="s">
        <v>104</v>
      </c>
      <c r="Y37" s="43" t="s">
        <v>114</v>
      </c>
      <c r="Z37" s="43" t="s">
        <v>103</v>
      </c>
    </row>
    <row r="38" spans="1:26" s="48" customFormat="1" ht="24.95" customHeight="1">
      <c r="A38" s="31">
        <f t="shared" si="36"/>
        <v>31</v>
      </c>
      <c r="B38" s="45" t="s">
        <v>115</v>
      </c>
      <c r="C38" s="45" t="s">
        <v>21</v>
      </c>
      <c r="D38" s="45" t="s">
        <v>35</v>
      </c>
      <c r="E38" s="46">
        <v>1305</v>
      </c>
      <c r="F38" s="46">
        <f t="shared" ref="F38:F41" si="46">ROUND(141.3*10.76,0)</f>
        <v>1520</v>
      </c>
      <c r="G38" s="46">
        <f t="shared" si="45"/>
        <v>1900</v>
      </c>
      <c r="H38" s="47">
        <v>5900</v>
      </c>
      <c r="I38" s="34">
        <f t="shared" si="30"/>
        <v>11210000</v>
      </c>
      <c r="J38" s="47">
        <v>300000</v>
      </c>
      <c r="K38" s="47">
        <v>350000</v>
      </c>
      <c r="L38" s="47">
        <f t="shared" si="31"/>
        <v>190000</v>
      </c>
      <c r="M38" s="35">
        <f t="shared" si="32"/>
        <v>12050000</v>
      </c>
      <c r="N38" s="36">
        <f t="shared" si="33"/>
        <v>2410000</v>
      </c>
      <c r="O38" s="37">
        <f t="shared" si="39"/>
        <v>1205000</v>
      </c>
      <c r="P38" s="38">
        <f t="shared" si="40"/>
        <v>1205000</v>
      </c>
      <c r="Q38" s="39">
        <f t="shared" si="41"/>
        <v>1205000</v>
      </c>
      <c r="R38" s="40">
        <f t="shared" si="42"/>
        <v>2410000</v>
      </c>
      <c r="S38" s="39">
        <f t="shared" si="43"/>
        <v>2410000</v>
      </c>
      <c r="T38" s="40">
        <f t="shared" si="44"/>
        <v>1205000</v>
      </c>
      <c r="U38" s="41">
        <f t="shared" si="34"/>
        <v>95000</v>
      </c>
      <c r="V38" s="42">
        <f t="shared" si="35"/>
        <v>45600</v>
      </c>
      <c r="W38" s="43" t="s">
        <v>27</v>
      </c>
      <c r="X38" s="43" t="s">
        <v>29</v>
      </c>
      <c r="Y38" s="43" t="s">
        <v>49</v>
      </c>
      <c r="Z38" s="43" t="s">
        <v>116</v>
      </c>
    </row>
    <row r="39" spans="1:26" s="48" customFormat="1" ht="24.95" customHeight="1">
      <c r="A39" s="31">
        <f t="shared" si="36"/>
        <v>32</v>
      </c>
      <c r="B39" s="45" t="s">
        <v>117</v>
      </c>
      <c r="C39" s="45" t="s">
        <v>21</v>
      </c>
      <c r="D39" s="45" t="s">
        <v>35</v>
      </c>
      <c r="E39" s="46">
        <v>1305</v>
      </c>
      <c r="F39" s="46">
        <f t="shared" si="46"/>
        <v>1520</v>
      </c>
      <c r="G39" s="46">
        <f t="shared" si="45"/>
        <v>1900</v>
      </c>
      <c r="H39" s="47">
        <v>5900</v>
      </c>
      <c r="I39" s="34">
        <f t="shared" si="30"/>
        <v>11210000</v>
      </c>
      <c r="J39" s="47">
        <v>300000</v>
      </c>
      <c r="K39" s="47">
        <v>350000</v>
      </c>
      <c r="L39" s="47">
        <f t="shared" si="31"/>
        <v>190000</v>
      </c>
      <c r="M39" s="35">
        <f t="shared" si="32"/>
        <v>12050000</v>
      </c>
      <c r="N39" s="36">
        <f t="shared" si="33"/>
        <v>2410000</v>
      </c>
      <c r="O39" s="37">
        <f t="shared" si="39"/>
        <v>1205000</v>
      </c>
      <c r="P39" s="38">
        <f t="shared" si="40"/>
        <v>1205000</v>
      </c>
      <c r="Q39" s="39">
        <f t="shared" si="41"/>
        <v>1205000</v>
      </c>
      <c r="R39" s="40">
        <f t="shared" si="42"/>
        <v>2410000</v>
      </c>
      <c r="S39" s="39">
        <f t="shared" si="43"/>
        <v>2410000</v>
      </c>
      <c r="T39" s="40">
        <f t="shared" si="44"/>
        <v>1205000</v>
      </c>
      <c r="U39" s="41">
        <f t="shared" si="34"/>
        <v>95000</v>
      </c>
      <c r="V39" s="42">
        <f t="shared" si="35"/>
        <v>45600</v>
      </c>
      <c r="W39" s="43" t="s">
        <v>29</v>
      </c>
      <c r="X39" s="43" t="s">
        <v>118</v>
      </c>
      <c r="Y39" s="43" t="s">
        <v>49</v>
      </c>
      <c r="Z39" s="43" t="s">
        <v>119</v>
      </c>
    </row>
    <row r="40" spans="1:26" s="48" customFormat="1" ht="24.95" customHeight="1">
      <c r="A40" s="31">
        <f t="shared" si="36"/>
        <v>33</v>
      </c>
      <c r="B40" s="45" t="s">
        <v>120</v>
      </c>
      <c r="C40" s="45" t="s">
        <v>21</v>
      </c>
      <c r="D40" s="45" t="s">
        <v>35</v>
      </c>
      <c r="E40" s="46">
        <v>1305</v>
      </c>
      <c r="F40" s="46">
        <f t="shared" si="46"/>
        <v>1520</v>
      </c>
      <c r="G40" s="46">
        <f t="shared" si="45"/>
        <v>1900</v>
      </c>
      <c r="H40" s="47">
        <v>5900</v>
      </c>
      <c r="I40" s="34">
        <f t="shared" si="30"/>
        <v>11210000</v>
      </c>
      <c r="J40" s="47">
        <v>300000</v>
      </c>
      <c r="K40" s="47">
        <v>350000</v>
      </c>
      <c r="L40" s="47">
        <f t="shared" si="31"/>
        <v>190000</v>
      </c>
      <c r="M40" s="35">
        <f t="shared" si="32"/>
        <v>12050000</v>
      </c>
      <c r="N40" s="36">
        <f t="shared" si="33"/>
        <v>2410000</v>
      </c>
      <c r="O40" s="37">
        <f t="shared" si="39"/>
        <v>1205000</v>
      </c>
      <c r="P40" s="38">
        <f t="shared" si="40"/>
        <v>1205000</v>
      </c>
      <c r="Q40" s="39">
        <f t="shared" si="41"/>
        <v>1205000</v>
      </c>
      <c r="R40" s="40">
        <f t="shared" si="42"/>
        <v>2410000</v>
      </c>
      <c r="S40" s="39">
        <f t="shared" si="43"/>
        <v>2410000</v>
      </c>
      <c r="T40" s="40">
        <f t="shared" si="44"/>
        <v>1205000</v>
      </c>
      <c r="U40" s="41">
        <f t="shared" si="34"/>
        <v>95000</v>
      </c>
      <c r="V40" s="42">
        <f t="shared" si="35"/>
        <v>45600</v>
      </c>
      <c r="W40" s="43" t="s">
        <v>121</v>
      </c>
      <c r="X40" s="43" t="s">
        <v>122</v>
      </c>
      <c r="Y40" s="43" t="s">
        <v>49</v>
      </c>
      <c r="Z40" s="43" t="s">
        <v>26</v>
      </c>
    </row>
    <row r="41" spans="1:26" s="48" customFormat="1" ht="24.95" customHeight="1">
      <c r="A41" s="31">
        <f t="shared" si="36"/>
        <v>34</v>
      </c>
      <c r="B41" s="45" t="s">
        <v>123</v>
      </c>
      <c r="C41" s="45" t="s">
        <v>21</v>
      </c>
      <c r="D41" s="45" t="s">
        <v>35</v>
      </c>
      <c r="E41" s="46">
        <v>1305</v>
      </c>
      <c r="F41" s="46">
        <f t="shared" si="46"/>
        <v>1520</v>
      </c>
      <c r="G41" s="46">
        <f t="shared" si="45"/>
        <v>1900</v>
      </c>
      <c r="H41" s="47">
        <v>5900</v>
      </c>
      <c r="I41" s="34">
        <f t="shared" si="30"/>
        <v>11210000</v>
      </c>
      <c r="J41" s="47">
        <v>300000</v>
      </c>
      <c r="K41" s="47">
        <v>350000</v>
      </c>
      <c r="L41" s="47">
        <f t="shared" si="31"/>
        <v>190000</v>
      </c>
      <c r="M41" s="35">
        <f t="shared" si="32"/>
        <v>12050000</v>
      </c>
      <c r="N41" s="36">
        <f t="shared" si="33"/>
        <v>2410000</v>
      </c>
      <c r="O41" s="37">
        <f t="shared" si="39"/>
        <v>1205000</v>
      </c>
      <c r="P41" s="38">
        <f t="shared" si="40"/>
        <v>1205000</v>
      </c>
      <c r="Q41" s="39">
        <f t="shared" si="41"/>
        <v>1205000</v>
      </c>
      <c r="R41" s="40">
        <f t="shared" si="42"/>
        <v>2410000</v>
      </c>
      <c r="S41" s="39">
        <f t="shared" si="43"/>
        <v>2410000</v>
      </c>
      <c r="T41" s="40">
        <f t="shared" si="44"/>
        <v>1205000</v>
      </c>
      <c r="U41" s="41">
        <f t="shared" si="34"/>
        <v>95000</v>
      </c>
      <c r="V41" s="42">
        <f t="shared" si="35"/>
        <v>45600</v>
      </c>
      <c r="W41" s="43" t="s">
        <v>118</v>
      </c>
      <c r="X41" s="43" t="s">
        <v>29</v>
      </c>
      <c r="Y41" s="43" t="s">
        <v>49</v>
      </c>
      <c r="Z41" s="43" t="s">
        <v>124</v>
      </c>
    </row>
    <row r="42" spans="1:26" s="61" customFormat="1" ht="24.95" customHeight="1">
      <c r="A42" s="31"/>
      <c r="B42" s="54"/>
      <c r="C42" s="54"/>
      <c r="D42" s="54"/>
      <c r="E42" s="55"/>
      <c r="F42" s="55"/>
      <c r="G42" s="55"/>
      <c r="H42" s="56"/>
      <c r="I42" s="56"/>
      <c r="J42" s="56"/>
      <c r="K42" s="56"/>
      <c r="L42" s="56"/>
      <c r="M42" s="57"/>
      <c r="N42" s="58"/>
      <c r="O42" s="58"/>
      <c r="P42" s="58"/>
      <c r="Q42" s="58"/>
      <c r="R42" s="58"/>
      <c r="S42" s="58"/>
      <c r="T42" s="40"/>
      <c r="U42" s="58"/>
      <c r="V42" s="59"/>
      <c r="W42" s="60"/>
      <c r="X42" s="60"/>
      <c r="Y42" s="60"/>
      <c r="Z42" s="60"/>
    </row>
    <row r="43" spans="1:26" s="15" customFormat="1" ht="24.95" customHeight="1">
      <c r="A43" s="31"/>
      <c r="B43" s="13" t="s">
        <v>495</v>
      </c>
      <c r="C43" s="12"/>
      <c r="D43" s="12"/>
      <c r="E43" s="62"/>
      <c r="F43" s="62"/>
      <c r="G43" s="62"/>
      <c r="H43" s="67"/>
      <c r="I43" s="67"/>
      <c r="J43" s="67"/>
      <c r="K43" s="67"/>
      <c r="L43" s="67"/>
      <c r="M43" s="68"/>
      <c r="N43" s="69"/>
      <c r="O43" s="69"/>
      <c r="P43" s="69"/>
      <c r="Q43" s="69"/>
      <c r="R43" s="69"/>
      <c r="S43" s="69"/>
      <c r="T43" s="40"/>
      <c r="U43" s="69"/>
      <c r="V43" s="12"/>
      <c r="W43" s="63"/>
      <c r="X43" s="63"/>
      <c r="Y43" s="63"/>
      <c r="Z43" s="63"/>
    </row>
    <row r="44" spans="1:26" s="44" customFormat="1" ht="24.95" customHeight="1">
      <c r="A44" s="31">
        <f>A41+1</f>
        <v>35</v>
      </c>
      <c r="B44" s="31" t="s">
        <v>125</v>
      </c>
      <c r="C44" s="31" t="s">
        <v>21</v>
      </c>
      <c r="D44" s="31" t="s">
        <v>22</v>
      </c>
      <c r="E44" s="32">
        <v>1305</v>
      </c>
      <c r="F44" s="32">
        <f>ROUND(141.3*10.76,0)</f>
        <v>1520</v>
      </c>
      <c r="G44" s="32">
        <f>ROUND(F44*1.25,0)</f>
        <v>1900</v>
      </c>
      <c r="H44" s="33">
        <v>5950</v>
      </c>
      <c r="I44" s="34">
        <f t="shared" ref="I44:I55" si="47">G44*H44</f>
        <v>11305000</v>
      </c>
      <c r="J44" s="33">
        <v>300000</v>
      </c>
      <c r="K44" s="33">
        <v>350000</v>
      </c>
      <c r="L44" s="33">
        <f t="shared" ref="L44:L55" si="48">G44*100</f>
        <v>190000</v>
      </c>
      <c r="M44" s="35">
        <f t="shared" ref="M44:M55" si="49">SUM(I44:L44)</f>
        <v>12145000</v>
      </c>
      <c r="N44" s="36">
        <f t="shared" ref="N44:N55" si="50">M44*20%</f>
        <v>2429000</v>
      </c>
      <c r="O44" s="37">
        <f>M44*10%</f>
        <v>1214500</v>
      </c>
      <c r="P44" s="38">
        <f>M44*10%</f>
        <v>1214500</v>
      </c>
      <c r="Q44" s="39">
        <f>M44*10%</f>
        <v>1214500</v>
      </c>
      <c r="R44" s="40">
        <f>M44*20%</f>
        <v>2429000</v>
      </c>
      <c r="S44" s="39">
        <f>M44*20%</f>
        <v>2429000</v>
      </c>
      <c r="T44" s="40">
        <f>M44*10%</f>
        <v>1214500</v>
      </c>
      <c r="U44" s="41">
        <f t="shared" ref="U44:U55" si="51">G44*50</f>
        <v>95000</v>
      </c>
      <c r="V44" s="42">
        <f t="shared" ref="V44:V55" si="52">G44*2*12</f>
        <v>45600</v>
      </c>
      <c r="W44" s="43" t="s">
        <v>126</v>
      </c>
      <c r="X44" s="43" t="s">
        <v>27</v>
      </c>
      <c r="Y44" s="43" t="s">
        <v>127</v>
      </c>
      <c r="Z44" s="43" t="s">
        <v>27</v>
      </c>
    </row>
    <row r="45" spans="1:26" s="44" customFormat="1" ht="24.95" customHeight="1">
      <c r="A45" s="31">
        <f t="shared" ref="A45:A55" si="53">A44+1</f>
        <v>36</v>
      </c>
      <c r="B45" s="31" t="s">
        <v>128</v>
      </c>
      <c r="C45" s="31" t="s">
        <v>21</v>
      </c>
      <c r="D45" s="31" t="s">
        <v>22</v>
      </c>
      <c r="E45" s="32">
        <v>1305</v>
      </c>
      <c r="F45" s="32">
        <f t="shared" ref="F45:F46" si="54">ROUND(141.3*10.76,0)</f>
        <v>1520</v>
      </c>
      <c r="G45" s="32">
        <f t="shared" ref="G45:G47" si="55">ROUND(F45*1.25,0)</f>
        <v>1900</v>
      </c>
      <c r="H45" s="33">
        <v>5950</v>
      </c>
      <c r="I45" s="34">
        <f t="shared" si="47"/>
        <v>11305000</v>
      </c>
      <c r="J45" s="33">
        <v>300000</v>
      </c>
      <c r="K45" s="33">
        <v>350000</v>
      </c>
      <c r="L45" s="33">
        <f t="shared" si="48"/>
        <v>190000</v>
      </c>
      <c r="M45" s="35">
        <f t="shared" si="49"/>
        <v>12145000</v>
      </c>
      <c r="N45" s="36">
        <f t="shared" si="50"/>
        <v>2429000</v>
      </c>
      <c r="O45" s="37">
        <f t="shared" ref="O45:O55" si="56">M45*10%</f>
        <v>1214500</v>
      </c>
      <c r="P45" s="38">
        <f t="shared" ref="P45:P55" si="57">M45*10%</f>
        <v>1214500</v>
      </c>
      <c r="Q45" s="39">
        <f t="shared" ref="Q45:Q55" si="58">M45*10%</f>
        <v>1214500</v>
      </c>
      <c r="R45" s="40">
        <f t="shared" ref="R45:R55" si="59">M45*20%</f>
        <v>2429000</v>
      </c>
      <c r="S45" s="39">
        <f t="shared" ref="S45:S55" si="60">M45*20%</f>
        <v>2429000</v>
      </c>
      <c r="T45" s="40">
        <f t="shared" ref="T45:T55" si="61">M45*10%</f>
        <v>1214500</v>
      </c>
      <c r="U45" s="41">
        <f t="shared" si="51"/>
        <v>95000</v>
      </c>
      <c r="V45" s="42">
        <f t="shared" si="52"/>
        <v>45600</v>
      </c>
      <c r="W45" s="43" t="s">
        <v>129</v>
      </c>
      <c r="X45" s="43" t="s">
        <v>130</v>
      </c>
      <c r="Y45" s="43" t="s">
        <v>72</v>
      </c>
      <c r="Z45" s="43" t="s">
        <v>27</v>
      </c>
    </row>
    <row r="46" spans="1:26" s="44" customFormat="1" ht="24.95" customHeight="1">
      <c r="A46" s="31">
        <f t="shared" si="53"/>
        <v>37</v>
      </c>
      <c r="B46" s="31" t="s">
        <v>131</v>
      </c>
      <c r="C46" s="31" t="s">
        <v>21</v>
      </c>
      <c r="D46" s="31" t="s">
        <v>22</v>
      </c>
      <c r="E46" s="32">
        <v>1305</v>
      </c>
      <c r="F46" s="32">
        <f t="shared" si="54"/>
        <v>1520</v>
      </c>
      <c r="G46" s="32">
        <f t="shared" si="55"/>
        <v>1900</v>
      </c>
      <c r="H46" s="33">
        <v>5950</v>
      </c>
      <c r="I46" s="34">
        <f t="shared" si="47"/>
        <v>11305000</v>
      </c>
      <c r="J46" s="33">
        <v>300000</v>
      </c>
      <c r="K46" s="33">
        <v>350000</v>
      </c>
      <c r="L46" s="33">
        <f t="shared" si="48"/>
        <v>190000</v>
      </c>
      <c r="M46" s="35">
        <f t="shared" si="49"/>
        <v>12145000</v>
      </c>
      <c r="N46" s="36">
        <f t="shared" si="50"/>
        <v>2429000</v>
      </c>
      <c r="O46" s="37">
        <f t="shared" si="56"/>
        <v>1214500</v>
      </c>
      <c r="P46" s="38">
        <f t="shared" si="57"/>
        <v>1214500</v>
      </c>
      <c r="Q46" s="39">
        <f t="shared" si="58"/>
        <v>1214500</v>
      </c>
      <c r="R46" s="40">
        <f t="shared" si="59"/>
        <v>2429000</v>
      </c>
      <c r="S46" s="39">
        <f t="shared" si="60"/>
        <v>2429000</v>
      </c>
      <c r="T46" s="40">
        <f t="shared" si="61"/>
        <v>1214500</v>
      </c>
      <c r="U46" s="41">
        <f t="shared" si="51"/>
        <v>95000</v>
      </c>
      <c r="V46" s="42">
        <f t="shared" si="52"/>
        <v>45600</v>
      </c>
      <c r="W46" s="43" t="s">
        <v>29</v>
      </c>
      <c r="X46" s="43" t="s">
        <v>126</v>
      </c>
      <c r="Y46" s="43" t="s">
        <v>132</v>
      </c>
      <c r="Z46" s="43" t="s">
        <v>27</v>
      </c>
    </row>
    <row r="47" spans="1:26" s="48" customFormat="1" ht="24.95" customHeight="1">
      <c r="A47" s="31">
        <v>38</v>
      </c>
      <c r="B47" s="45" t="s">
        <v>133</v>
      </c>
      <c r="C47" s="45" t="s">
        <v>21</v>
      </c>
      <c r="D47" s="45" t="s">
        <v>35</v>
      </c>
      <c r="E47" s="46">
        <f>ROUND(120.774*10.76,0)</f>
        <v>1300</v>
      </c>
      <c r="F47" s="46">
        <f>ROUND(139*10.76,0)</f>
        <v>1496</v>
      </c>
      <c r="G47" s="46">
        <f t="shared" si="55"/>
        <v>1870</v>
      </c>
      <c r="H47" s="47">
        <v>5900</v>
      </c>
      <c r="I47" s="34">
        <f t="shared" si="47"/>
        <v>11033000</v>
      </c>
      <c r="J47" s="47">
        <v>300000</v>
      </c>
      <c r="K47" s="47">
        <v>350000</v>
      </c>
      <c r="L47" s="47">
        <f t="shared" si="48"/>
        <v>187000</v>
      </c>
      <c r="M47" s="35">
        <f t="shared" si="49"/>
        <v>11870000</v>
      </c>
      <c r="N47" s="36">
        <f t="shared" si="50"/>
        <v>2374000</v>
      </c>
      <c r="O47" s="37">
        <f t="shared" si="56"/>
        <v>1187000</v>
      </c>
      <c r="P47" s="38">
        <f t="shared" si="57"/>
        <v>1187000</v>
      </c>
      <c r="Q47" s="39">
        <f t="shared" si="58"/>
        <v>1187000</v>
      </c>
      <c r="R47" s="40">
        <f t="shared" si="59"/>
        <v>2374000</v>
      </c>
      <c r="S47" s="39">
        <f t="shared" si="60"/>
        <v>2374000</v>
      </c>
      <c r="T47" s="40">
        <f t="shared" si="61"/>
        <v>1187000</v>
      </c>
      <c r="U47" s="41">
        <f t="shared" si="51"/>
        <v>93500</v>
      </c>
      <c r="V47" s="42">
        <f t="shared" si="52"/>
        <v>44880</v>
      </c>
      <c r="W47" s="43" t="s">
        <v>27</v>
      </c>
      <c r="X47" s="43" t="s">
        <v>132</v>
      </c>
      <c r="Y47" s="43" t="s">
        <v>134</v>
      </c>
      <c r="Z47" s="43" t="s">
        <v>135</v>
      </c>
    </row>
    <row r="48" spans="1:26" s="52" customFormat="1" ht="24.95" customHeight="1">
      <c r="A48" s="31">
        <f t="shared" si="53"/>
        <v>39</v>
      </c>
      <c r="B48" s="49" t="s">
        <v>136</v>
      </c>
      <c r="C48" s="49" t="s">
        <v>40</v>
      </c>
      <c r="D48" s="49" t="s">
        <v>35</v>
      </c>
      <c r="E48" s="50">
        <v>908</v>
      </c>
      <c r="F48" s="50">
        <f>ROUND(92*10.76,0)</f>
        <v>990</v>
      </c>
      <c r="G48" s="50">
        <v>1235</v>
      </c>
      <c r="H48" s="51">
        <v>5800</v>
      </c>
      <c r="I48" s="34">
        <f t="shared" si="47"/>
        <v>7163000</v>
      </c>
      <c r="J48" s="51">
        <v>300000</v>
      </c>
      <c r="K48" s="51">
        <v>200000</v>
      </c>
      <c r="L48" s="51">
        <f t="shared" si="48"/>
        <v>123500</v>
      </c>
      <c r="M48" s="35">
        <f t="shared" si="49"/>
        <v>7786500</v>
      </c>
      <c r="N48" s="36">
        <f t="shared" si="50"/>
        <v>1557300</v>
      </c>
      <c r="O48" s="37">
        <f t="shared" si="56"/>
        <v>778650</v>
      </c>
      <c r="P48" s="38">
        <f t="shared" si="57"/>
        <v>778650</v>
      </c>
      <c r="Q48" s="39">
        <f t="shared" si="58"/>
        <v>778650</v>
      </c>
      <c r="R48" s="40">
        <f t="shared" si="59"/>
        <v>1557300</v>
      </c>
      <c r="S48" s="39">
        <f t="shared" si="60"/>
        <v>1557300</v>
      </c>
      <c r="T48" s="40">
        <f t="shared" si="61"/>
        <v>778650</v>
      </c>
      <c r="U48" s="41">
        <f t="shared" si="51"/>
        <v>61750</v>
      </c>
      <c r="V48" s="42">
        <f t="shared" si="52"/>
        <v>29640</v>
      </c>
      <c r="W48" s="43" t="s">
        <v>137</v>
      </c>
      <c r="X48" s="43" t="s">
        <v>72</v>
      </c>
      <c r="Y48" s="43" t="s">
        <v>138</v>
      </c>
      <c r="Z48" s="43" t="s">
        <v>139</v>
      </c>
    </row>
    <row r="49" spans="1:26" s="52" customFormat="1" ht="24.95" customHeight="1">
      <c r="A49" s="31">
        <f t="shared" si="53"/>
        <v>40</v>
      </c>
      <c r="B49" s="49" t="s">
        <v>140</v>
      </c>
      <c r="C49" s="49" t="s">
        <v>40</v>
      </c>
      <c r="D49" s="49" t="s">
        <v>35</v>
      </c>
      <c r="E49" s="50">
        <v>908</v>
      </c>
      <c r="F49" s="50">
        <f>ROUND(92*10.76,0)</f>
        <v>990</v>
      </c>
      <c r="G49" s="50">
        <v>1235</v>
      </c>
      <c r="H49" s="51">
        <v>5800</v>
      </c>
      <c r="I49" s="34">
        <f t="shared" si="47"/>
        <v>7163000</v>
      </c>
      <c r="J49" s="51">
        <v>300000</v>
      </c>
      <c r="K49" s="51">
        <v>200000</v>
      </c>
      <c r="L49" s="51">
        <f t="shared" si="48"/>
        <v>123500</v>
      </c>
      <c r="M49" s="35">
        <f t="shared" si="49"/>
        <v>7786500</v>
      </c>
      <c r="N49" s="36">
        <f t="shared" si="50"/>
        <v>1557300</v>
      </c>
      <c r="O49" s="37">
        <f t="shared" si="56"/>
        <v>778650</v>
      </c>
      <c r="P49" s="38">
        <f t="shared" si="57"/>
        <v>778650</v>
      </c>
      <c r="Q49" s="39">
        <f t="shared" si="58"/>
        <v>778650</v>
      </c>
      <c r="R49" s="40">
        <f t="shared" si="59"/>
        <v>1557300</v>
      </c>
      <c r="S49" s="39">
        <f t="shared" si="60"/>
        <v>1557300</v>
      </c>
      <c r="T49" s="40">
        <f t="shared" si="61"/>
        <v>778650</v>
      </c>
      <c r="U49" s="41">
        <f t="shared" si="51"/>
        <v>61750</v>
      </c>
      <c r="V49" s="42">
        <f t="shared" si="52"/>
        <v>29640</v>
      </c>
      <c r="W49" s="43" t="s">
        <v>29</v>
      </c>
      <c r="X49" s="43" t="s">
        <v>27</v>
      </c>
      <c r="Y49" s="43" t="s">
        <v>72</v>
      </c>
      <c r="Z49" s="43" t="s">
        <v>141</v>
      </c>
    </row>
    <row r="50" spans="1:26" s="66" customFormat="1" ht="24.95" customHeight="1">
      <c r="A50" s="31">
        <f t="shared" si="53"/>
        <v>41</v>
      </c>
      <c r="B50" s="64" t="s">
        <v>142</v>
      </c>
      <c r="C50" s="64" t="s">
        <v>40</v>
      </c>
      <c r="D50" s="64" t="s">
        <v>22</v>
      </c>
      <c r="E50" s="53">
        <v>908</v>
      </c>
      <c r="F50" s="53">
        <f>ROUND(92*10.76,0)</f>
        <v>990</v>
      </c>
      <c r="G50" s="53">
        <v>1235</v>
      </c>
      <c r="H50" s="65">
        <v>5850</v>
      </c>
      <c r="I50" s="34">
        <f t="shared" si="47"/>
        <v>7224750</v>
      </c>
      <c r="J50" s="65">
        <v>300000</v>
      </c>
      <c r="K50" s="65">
        <v>200000</v>
      </c>
      <c r="L50" s="65">
        <f t="shared" si="48"/>
        <v>123500</v>
      </c>
      <c r="M50" s="35">
        <f t="shared" si="49"/>
        <v>7848250</v>
      </c>
      <c r="N50" s="36">
        <f t="shared" si="50"/>
        <v>1569650</v>
      </c>
      <c r="O50" s="37">
        <f t="shared" si="56"/>
        <v>784825</v>
      </c>
      <c r="P50" s="38">
        <f t="shared" si="57"/>
        <v>784825</v>
      </c>
      <c r="Q50" s="39">
        <f t="shared" si="58"/>
        <v>784825</v>
      </c>
      <c r="R50" s="40">
        <f t="shared" si="59"/>
        <v>1569650</v>
      </c>
      <c r="S50" s="39">
        <f t="shared" si="60"/>
        <v>1569650</v>
      </c>
      <c r="T50" s="40">
        <f t="shared" si="61"/>
        <v>784825</v>
      </c>
      <c r="U50" s="41">
        <f t="shared" si="51"/>
        <v>61750</v>
      </c>
      <c r="V50" s="42">
        <f t="shared" si="52"/>
        <v>29640</v>
      </c>
      <c r="W50" s="43" t="s">
        <v>29</v>
      </c>
      <c r="X50" s="43" t="s">
        <v>27</v>
      </c>
      <c r="Y50" s="43" t="s">
        <v>143</v>
      </c>
      <c r="Z50" s="43" t="s">
        <v>29</v>
      </c>
    </row>
    <row r="51" spans="1:26" s="44" customFormat="1" ht="24.95" customHeight="1">
      <c r="A51" s="31">
        <v>42</v>
      </c>
      <c r="B51" s="31" t="s">
        <v>144</v>
      </c>
      <c r="C51" s="31" t="s">
        <v>21</v>
      </c>
      <c r="D51" s="31" t="s">
        <v>22</v>
      </c>
      <c r="E51" s="32">
        <v>1305</v>
      </c>
      <c r="F51" s="32">
        <f>ROUND(139*10.76,0)</f>
        <v>1496</v>
      </c>
      <c r="G51" s="32">
        <f t="shared" ref="G51:G55" si="62">ROUND(F51*1.25,0)</f>
        <v>1870</v>
      </c>
      <c r="H51" s="33">
        <v>5950</v>
      </c>
      <c r="I51" s="34">
        <f t="shared" si="47"/>
        <v>11126500</v>
      </c>
      <c r="J51" s="33">
        <v>300000</v>
      </c>
      <c r="K51" s="33">
        <v>350000</v>
      </c>
      <c r="L51" s="33">
        <f t="shared" si="48"/>
        <v>187000</v>
      </c>
      <c r="M51" s="35">
        <f t="shared" si="49"/>
        <v>11963500</v>
      </c>
      <c r="N51" s="36">
        <f t="shared" si="50"/>
        <v>2392700</v>
      </c>
      <c r="O51" s="37">
        <f t="shared" si="56"/>
        <v>1196350</v>
      </c>
      <c r="P51" s="38">
        <f t="shared" si="57"/>
        <v>1196350</v>
      </c>
      <c r="Q51" s="39">
        <f t="shared" si="58"/>
        <v>1196350</v>
      </c>
      <c r="R51" s="40">
        <f t="shared" si="59"/>
        <v>2392700</v>
      </c>
      <c r="S51" s="39">
        <f t="shared" si="60"/>
        <v>2392700</v>
      </c>
      <c r="T51" s="40">
        <f t="shared" si="61"/>
        <v>1196350</v>
      </c>
      <c r="U51" s="41">
        <f t="shared" si="51"/>
        <v>93500</v>
      </c>
      <c r="V51" s="42">
        <f t="shared" si="52"/>
        <v>44880</v>
      </c>
      <c r="W51" s="43" t="s">
        <v>27</v>
      </c>
      <c r="X51" s="43" t="s">
        <v>138</v>
      </c>
      <c r="Y51" s="43" t="s">
        <v>145</v>
      </c>
      <c r="Z51" s="43" t="s">
        <v>137</v>
      </c>
    </row>
    <row r="52" spans="1:26" s="77" customFormat="1" ht="24.95" customHeight="1">
      <c r="A52" s="31">
        <f t="shared" si="53"/>
        <v>43</v>
      </c>
      <c r="B52" s="70" t="s">
        <v>146</v>
      </c>
      <c r="C52" s="70" t="s">
        <v>21</v>
      </c>
      <c r="D52" s="70" t="s">
        <v>35</v>
      </c>
      <c r="E52" s="71">
        <v>1305</v>
      </c>
      <c r="F52" s="71">
        <f t="shared" ref="F52:F55" si="63">ROUND(141.3*10.76,0)</f>
        <v>1520</v>
      </c>
      <c r="G52" s="71">
        <f t="shared" si="62"/>
        <v>1900</v>
      </c>
      <c r="H52" s="72">
        <v>5900</v>
      </c>
      <c r="I52" s="73">
        <f t="shared" si="47"/>
        <v>11210000</v>
      </c>
      <c r="J52" s="72">
        <v>300000</v>
      </c>
      <c r="K52" s="72">
        <v>350000</v>
      </c>
      <c r="L52" s="72">
        <f t="shared" si="48"/>
        <v>190000</v>
      </c>
      <c r="M52" s="74">
        <f t="shared" si="49"/>
        <v>12050000</v>
      </c>
      <c r="N52" s="75">
        <f t="shared" si="50"/>
        <v>2410000</v>
      </c>
      <c r="O52" s="37">
        <f t="shared" si="56"/>
        <v>1205000</v>
      </c>
      <c r="P52" s="38">
        <f t="shared" si="57"/>
        <v>1205000</v>
      </c>
      <c r="Q52" s="39">
        <f t="shared" si="58"/>
        <v>1205000</v>
      </c>
      <c r="R52" s="40">
        <f t="shared" si="59"/>
        <v>2410000</v>
      </c>
      <c r="S52" s="39">
        <f t="shared" si="60"/>
        <v>2410000</v>
      </c>
      <c r="T52" s="40">
        <f t="shared" si="61"/>
        <v>1205000</v>
      </c>
      <c r="U52" s="41">
        <f t="shared" si="51"/>
        <v>95000</v>
      </c>
      <c r="V52" s="42">
        <f t="shared" si="52"/>
        <v>45600</v>
      </c>
      <c r="W52" s="43" t="s">
        <v>27</v>
      </c>
      <c r="X52" s="43" t="s">
        <v>29</v>
      </c>
      <c r="Y52" s="43" t="s">
        <v>49</v>
      </c>
      <c r="Z52" s="43" t="s">
        <v>134</v>
      </c>
    </row>
    <row r="53" spans="1:26" s="48" customFormat="1" ht="24.95" customHeight="1">
      <c r="A53" s="31">
        <f t="shared" si="53"/>
        <v>44</v>
      </c>
      <c r="B53" s="45" t="s">
        <v>147</v>
      </c>
      <c r="C53" s="45" t="s">
        <v>21</v>
      </c>
      <c r="D53" s="45" t="s">
        <v>35</v>
      </c>
      <c r="E53" s="46">
        <v>1305</v>
      </c>
      <c r="F53" s="46">
        <f t="shared" si="63"/>
        <v>1520</v>
      </c>
      <c r="G53" s="46">
        <f t="shared" si="62"/>
        <v>1900</v>
      </c>
      <c r="H53" s="47">
        <v>5900</v>
      </c>
      <c r="I53" s="34">
        <f t="shared" si="47"/>
        <v>11210000</v>
      </c>
      <c r="J53" s="47">
        <v>300000</v>
      </c>
      <c r="K53" s="47">
        <v>350000</v>
      </c>
      <c r="L53" s="47">
        <f t="shared" si="48"/>
        <v>190000</v>
      </c>
      <c r="M53" s="35">
        <f t="shared" si="49"/>
        <v>12050000</v>
      </c>
      <c r="N53" s="36">
        <f t="shared" si="50"/>
        <v>2410000</v>
      </c>
      <c r="O53" s="37">
        <f t="shared" si="56"/>
        <v>1205000</v>
      </c>
      <c r="P53" s="38">
        <f t="shared" si="57"/>
        <v>1205000</v>
      </c>
      <c r="Q53" s="39">
        <f t="shared" si="58"/>
        <v>1205000</v>
      </c>
      <c r="R53" s="40">
        <f t="shared" si="59"/>
        <v>2410000</v>
      </c>
      <c r="S53" s="39">
        <f t="shared" si="60"/>
        <v>2410000</v>
      </c>
      <c r="T53" s="40">
        <f t="shared" si="61"/>
        <v>1205000</v>
      </c>
      <c r="U53" s="41">
        <f t="shared" si="51"/>
        <v>95000</v>
      </c>
      <c r="V53" s="42">
        <f t="shared" si="52"/>
        <v>45600</v>
      </c>
      <c r="W53" s="43" t="s">
        <v>29</v>
      </c>
      <c r="X53" s="43" t="s">
        <v>148</v>
      </c>
      <c r="Y53" s="78" t="s">
        <v>49</v>
      </c>
      <c r="Z53" s="43" t="s">
        <v>149</v>
      </c>
    </row>
    <row r="54" spans="1:26" s="48" customFormat="1" ht="24.95" customHeight="1">
      <c r="A54" s="31">
        <f t="shared" si="53"/>
        <v>45</v>
      </c>
      <c r="B54" s="45" t="s">
        <v>150</v>
      </c>
      <c r="C54" s="45" t="s">
        <v>21</v>
      </c>
      <c r="D54" s="45" t="s">
        <v>35</v>
      </c>
      <c r="E54" s="46">
        <v>1305</v>
      </c>
      <c r="F54" s="46">
        <f t="shared" si="63"/>
        <v>1520</v>
      </c>
      <c r="G54" s="46">
        <f t="shared" si="62"/>
        <v>1900</v>
      </c>
      <c r="H54" s="47">
        <v>5900</v>
      </c>
      <c r="I54" s="34">
        <f t="shared" si="47"/>
        <v>11210000</v>
      </c>
      <c r="J54" s="47">
        <v>300000</v>
      </c>
      <c r="K54" s="47">
        <v>350000</v>
      </c>
      <c r="L54" s="47">
        <f t="shared" si="48"/>
        <v>190000</v>
      </c>
      <c r="M54" s="35">
        <f t="shared" si="49"/>
        <v>12050000</v>
      </c>
      <c r="N54" s="36">
        <f t="shared" si="50"/>
        <v>2410000</v>
      </c>
      <c r="O54" s="37">
        <f t="shared" si="56"/>
        <v>1205000</v>
      </c>
      <c r="P54" s="38">
        <f t="shared" si="57"/>
        <v>1205000</v>
      </c>
      <c r="Q54" s="39">
        <f t="shared" si="58"/>
        <v>1205000</v>
      </c>
      <c r="R54" s="40">
        <f t="shared" si="59"/>
        <v>2410000</v>
      </c>
      <c r="S54" s="39">
        <f t="shared" si="60"/>
        <v>2410000</v>
      </c>
      <c r="T54" s="40">
        <f t="shared" si="61"/>
        <v>1205000</v>
      </c>
      <c r="U54" s="41">
        <f t="shared" si="51"/>
        <v>95000</v>
      </c>
      <c r="V54" s="42">
        <f t="shared" si="52"/>
        <v>45600</v>
      </c>
      <c r="W54" s="43" t="s">
        <v>151</v>
      </c>
      <c r="X54" s="43" t="s">
        <v>152</v>
      </c>
      <c r="Y54" s="78" t="s">
        <v>49</v>
      </c>
      <c r="Z54" s="43" t="s">
        <v>153</v>
      </c>
    </row>
    <row r="55" spans="1:26" s="48" customFormat="1" ht="24.95" customHeight="1">
      <c r="A55" s="31">
        <f t="shared" si="53"/>
        <v>46</v>
      </c>
      <c r="B55" s="45" t="s">
        <v>154</v>
      </c>
      <c r="C55" s="45" t="s">
        <v>21</v>
      </c>
      <c r="D55" s="45" t="s">
        <v>35</v>
      </c>
      <c r="E55" s="46">
        <v>1305</v>
      </c>
      <c r="F55" s="46">
        <f t="shared" si="63"/>
        <v>1520</v>
      </c>
      <c r="G55" s="46">
        <f t="shared" si="62"/>
        <v>1900</v>
      </c>
      <c r="H55" s="47">
        <v>5900</v>
      </c>
      <c r="I55" s="34">
        <f t="shared" si="47"/>
        <v>11210000</v>
      </c>
      <c r="J55" s="47">
        <v>300000</v>
      </c>
      <c r="K55" s="47">
        <v>350000</v>
      </c>
      <c r="L55" s="47">
        <f t="shared" si="48"/>
        <v>190000</v>
      </c>
      <c r="M55" s="35">
        <f t="shared" si="49"/>
        <v>12050000</v>
      </c>
      <c r="N55" s="36">
        <f t="shared" si="50"/>
        <v>2410000</v>
      </c>
      <c r="O55" s="37">
        <f t="shared" si="56"/>
        <v>1205000</v>
      </c>
      <c r="P55" s="38">
        <f t="shared" si="57"/>
        <v>1205000</v>
      </c>
      <c r="Q55" s="39">
        <f t="shared" si="58"/>
        <v>1205000</v>
      </c>
      <c r="R55" s="40">
        <f t="shared" si="59"/>
        <v>2410000</v>
      </c>
      <c r="S55" s="39">
        <f t="shared" si="60"/>
        <v>2410000</v>
      </c>
      <c r="T55" s="40">
        <f t="shared" si="61"/>
        <v>1205000</v>
      </c>
      <c r="U55" s="41">
        <f t="shared" si="51"/>
        <v>95000</v>
      </c>
      <c r="V55" s="42">
        <f t="shared" si="52"/>
        <v>45600</v>
      </c>
      <c r="W55" s="43" t="s">
        <v>148</v>
      </c>
      <c r="X55" s="43" t="s">
        <v>27</v>
      </c>
      <c r="Y55" s="78" t="s">
        <v>49</v>
      </c>
      <c r="Z55" s="43" t="s">
        <v>155</v>
      </c>
    </row>
    <row r="56" spans="1:26" s="61" customFormat="1" ht="24.95" customHeight="1">
      <c r="A56" s="31"/>
      <c r="B56" s="54"/>
      <c r="C56" s="54"/>
      <c r="D56" s="54"/>
      <c r="E56" s="55"/>
      <c r="F56" s="55"/>
      <c r="G56" s="55"/>
      <c r="H56" s="56"/>
      <c r="I56" s="56"/>
      <c r="J56" s="56"/>
      <c r="K56" s="56"/>
      <c r="L56" s="56"/>
      <c r="M56" s="57"/>
      <c r="N56" s="58"/>
      <c r="O56" s="58"/>
      <c r="P56" s="58"/>
      <c r="Q56" s="58"/>
      <c r="R56" s="58"/>
      <c r="S56" s="58"/>
      <c r="T56" s="40"/>
      <c r="U56" s="58"/>
      <c r="V56" s="59"/>
      <c r="W56" s="60"/>
      <c r="X56" s="60"/>
      <c r="Y56" s="60"/>
      <c r="Z56" s="60"/>
    </row>
    <row r="57" spans="1:26" s="15" customFormat="1" ht="24.95" customHeight="1">
      <c r="A57" s="31"/>
      <c r="B57" s="13" t="s">
        <v>496</v>
      </c>
      <c r="C57" s="12"/>
      <c r="D57" s="12"/>
      <c r="E57" s="62"/>
      <c r="F57" s="62"/>
      <c r="G57" s="62"/>
      <c r="H57" s="67"/>
      <c r="I57" s="67"/>
      <c r="J57" s="67"/>
      <c r="K57" s="67"/>
      <c r="L57" s="67"/>
      <c r="M57" s="68"/>
      <c r="N57" s="69"/>
      <c r="O57" s="69"/>
      <c r="P57" s="69"/>
      <c r="Q57" s="69"/>
      <c r="R57" s="69"/>
      <c r="S57" s="69"/>
      <c r="T57" s="40"/>
      <c r="U57" s="69"/>
      <c r="V57" s="12"/>
      <c r="W57" s="63"/>
      <c r="X57" s="63"/>
      <c r="Y57" s="63"/>
      <c r="Z57" s="63"/>
    </row>
    <row r="58" spans="1:26" s="44" customFormat="1" ht="24.95" customHeight="1">
      <c r="A58" s="31">
        <v>47</v>
      </c>
      <c r="B58" s="31" t="s">
        <v>160</v>
      </c>
      <c r="C58" s="31" t="s">
        <v>21</v>
      </c>
      <c r="D58" s="31" t="s">
        <v>22</v>
      </c>
      <c r="E58" s="32">
        <v>1305</v>
      </c>
      <c r="F58" s="32">
        <f>ROUND(141.3*10.76,0)</f>
        <v>1520</v>
      </c>
      <c r="G58" s="32">
        <f>ROUND(F58*1.25,0)</f>
        <v>1900</v>
      </c>
      <c r="H58" s="33">
        <v>5970</v>
      </c>
      <c r="I58" s="34">
        <f t="shared" ref="I58:I77" si="64">G58*H58</f>
        <v>11343000</v>
      </c>
      <c r="J58" s="33">
        <v>300000</v>
      </c>
      <c r="K58" s="33">
        <v>350000</v>
      </c>
      <c r="L58" s="33">
        <f t="shared" ref="L58:L77" si="65">G58*100</f>
        <v>190000</v>
      </c>
      <c r="M58" s="35">
        <f t="shared" ref="M58:M77" si="66">SUM(I58:L58)</f>
        <v>12183000</v>
      </c>
      <c r="N58" s="36">
        <f t="shared" ref="N58:N77" si="67">M58*20%</f>
        <v>2436600</v>
      </c>
      <c r="O58" s="37">
        <f>M58*10%</f>
        <v>1218300</v>
      </c>
      <c r="P58" s="38">
        <f>M58*10%</f>
        <v>1218300</v>
      </c>
      <c r="Q58" s="39">
        <f>M58*10%</f>
        <v>1218300</v>
      </c>
      <c r="R58" s="40">
        <f>M58*20%</f>
        <v>2436600</v>
      </c>
      <c r="S58" s="39">
        <f>M58*20%</f>
        <v>2436600</v>
      </c>
      <c r="T58" s="40">
        <f>M58*10%</f>
        <v>1218300</v>
      </c>
      <c r="U58" s="41">
        <f t="shared" ref="U58:U77" si="68">G58*50</f>
        <v>95000</v>
      </c>
      <c r="V58" s="42">
        <f t="shared" ref="V58:V77" si="69">G58*2*12</f>
        <v>45600</v>
      </c>
      <c r="W58" s="43" t="s">
        <v>29</v>
      </c>
      <c r="X58" s="43" t="s">
        <v>161</v>
      </c>
      <c r="Y58" s="43" t="s">
        <v>162</v>
      </c>
      <c r="Z58" s="43" t="s">
        <v>27</v>
      </c>
    </row>
    <row r="59" spans="1:26" s="44" customFormat="1" ht="24.95" customHeight="1">
      <c r="A59" s="31">
        <f t="shared" ref="A59:A77" si="70">A58+1</f>
        <v>48</v>
      </c>
      <c r="B59" s="31" t="s">
        <v>163</v>
      </c>
      <c r="C59" s="31" t="s">
        <v>21</v>
      </c>
      <c r="D59" s="31" t="s">
        <v>22</v>
      </c>
      <c r="E59" s="32">
        <v>1305</v>
      </c>
      <c r="F59" s="32">
        <f>ROUND(141.3*10.76,0)</f>
        <v>1520</v>
      </c>
      <c r="G59" s="32">
        <f>ROUND(F59*1.25,0)</f>
        <v>1900</v>
      </c>
      <c r="H59" s="33">
        <v>5970</v>
      </c>
      <c r="I59" s="34">
        <f t="shared" si="64"/>
        <v>11343000</v>
      </c>
      <c r="J59" s="33">
        <v>300000</v>
      </c>
      <c r="K59" s="33">
        <v>350000</v>
      </c>
      <c r="L59" s="33">
        <f t="shared" si="65"/>
        <v>190000</v>
      </c>
      <c r="M59" s="35">
        <f t="shared" si="66"/>
        <v>12183000</v>
      </c>
      <c r="N59" s="36">
        <f t="shared" si="67"/>
        <v>2436600</v>
      </c>
      <c r="O59" s="37">
        <f t="shared" ref="O59:O77" si="71">M59*10%</f>
        <v>1218300</v>
      </c>
      <c r="P59" s="38">
        <f t="shared" ref="P59:P77" si="72">M59*10%</f>
        <v>1218300</v>
      </c>
      <c r="Q59" s="39">
        <f t="shared" ref="Q59:Q77" si="73">M59*10%</f>
        <v>1218300</v>
      </c>
      <c r="R59" s="40">
        <f t="shared" ref="R59:R77" si="74">M59*20%</f>
        <v>2436600</v>
      </c>
      <c r="S59" s="39">
        <f t="shared" ref="S59:S77" si="75">M59*20%</f>
        <v>2436600</v>
      </c>
      <c r="T59" s="40">
        <f t="shared" ref="T59:T77" si="76">M59*10%</f>
        <v>1218300</v>
      </c>
      <c r="U59" s="41">
        <f t="shared" si="68"/>
        <v>95000</v>
      </c>
      <c r="V59" s="42">
        <f t="shared" si="69"/>
        <v>45600</v>
      </c>
      <c r="W59" s="43" t="s">
        <v>164</v>
      </c>
      <c r="X59" s="43" t="s">
        <v>29</v>
      </c>
      <c r="Y59" s="43" t="s">
        <v>165</v>
      </c>
      <c r="Z59" s="43" t="s">
        <v>27</v>
      </c>
    </row>
    <row r="60" spans="1:26" s="44" customFormat="1" ht="24.95" customHeight="1">
      <c r="A60" s="31">
        <f t="shared" si="70"/>
        <v>49</v>
      </c>
      <c r="B60" s="31" t="s">
        <v>166</v>
      </c>
      <c r="C60" s="31" t="s">
        <v>21</v>
      </c>
      <c r="D60" s="31" t="s">
        <v>22</v>
      </c>
      <c r="E60" s="32">
        <v>1305</v>
      </c>
      <c r="F60" s="32">
        <f t="shared" ref="F60:F62" si="77">ROUND(141.3*10.76,0)</f>
        <v>1520</v>
      </c>
      <c r="G60" s="32">
        <f t="shared" ref="G60:G63" si="78">ROUND(F60*1.25,0)</f>
        <v>1900</v>
      </c>
      <c r="H60" s="33">
        <v>5970</v>
      </c>
      <c r="I60" s="34">
        <f t="shared" si="64"/>
        <v>11343000</v>
      </c>
      <c r="J60" s="33">
        <v>300000</v>
      </c>
      <c r="K60" s="33">
        <v>350000</v>
      </c>
      <c r="L60" s="33">
        <f t="shared" si="65"/>
        <v>190000</v>
      </c>
      <c r="M60" s="35">
        <f t="shared" si="66"/>
        <v>12183000</v>
      </c>
      <c r="N60" s="36">
        <f t="shared" si="67"/>
        <v>2436600</v>
      </c>
      <c r="O60" s="37">
        <f t="shared" si="71"/>
        <v>1218300</v>
      </c>
      <c r="P60" s="38">
        <f t="shared" si="72"/>
        <v>1218300</v>
      </c>
      <c r="Q60" s="39">
        <f t="shared" si="73"/>
        <v>1218300</v>
      </c>
      <c r="R60" s="40">
        <f t="shared" si="74"/>
        <v>2436600</v>
      </c>
      <c r="S60" s="39">
        <f t="shared" si="75"/>
        <v>2436600</v>
      </c>
      <c r="T60" s="40">
        <f t="shared" si="76"/>
        <v>1218300</v>
      </c>
      <c r="U60" s="41">
        <f t="shared" si="68"/>
        <v>95000</v>
      </c>
      <c r="V60" s="42">
        <f t="shared" si="69"/>
        <v>45600</v>
      </c>
      <c r="W60" s="43" t="s">
        <v>167</v>
      </c>
      <c r="X60" s="43" t="s">
        <v>168</v>
      </c>
      <c r="Y60" s="43" t="s">
        <v>26</v>
      </c>
      <c r="Z60" s="43" t="s">
        <v>27</v>
      </c>
    </row>
    <row r="61" spans="1:26" s="44" customFormat="1" ht="24.95" customHeight="1">
      <c r="A61" s="31">
        <f t="shared" si="70"/>
        <v>50</v>
      </c>
      <c r="B61" s="31" t="s">
        <v>169</v>
      </c>
      <c r="C61" s="31" t="s">
        <v>21</v>
      </c>
      <c r="D61" s="31" t="s">
        <v>22</v>
      </c>
      <c r="E61" s="32">
        <v>1305</v>
      </c>
      <c r="F61" s="32">
        <f t="shared" si="77"/>
        <v>1520</v>
      </c>
      <c r="G61" s="32">
        <f t="shared" si="78"/>
        <v>1900</v>
      </c>
      <c r="H61" s="33">
        <v>5970</v>
      </c>
      <c r="I61" s="34">
        <f t="shared" si="64"/>
        <v>11343000</v>
      </c>
      <c r="J61" s="33">
        <v>300000</v>
      </c>
      <c r="K61" s="33">
        <v>350000</v>
      </c>
      <c r="L61" s="33">
        <f t="shared" si="65"/>
        <v>190000</v>
      </c>
      <c r="M61" s="35">
        <f t="shared" si="66"/>
        <v>12183000</v>
      </c>
      <c r="N61" s="36">
        <f t="shared" si="67"/>
        <v>2436600</v>
      </c>
      <c r="O61" s="37">
        <f t="shared" si="71"/>
        <v>1218300</v>
      </c>
      <c r="P61" s="38">
        <f t="shared" si="72"/>
        <v>1218300</v>
      </c>
      <c r="Q61" s="39">
        <f t="shared" si="73"/>
        <v>1218300</v>
      </c>
      <c r="R61" s="40">
        <f t="shared" si="74"/>
        <v>2436600</v>
      </c>
      <c r="S61" s="39">
        <f t="shared" si="75"/>
        <v>2436600</v>
      </c>
      <c r="T61" s="40">
        <f t="shared" si="76"/>
        <v>1218300</v>
      </c>
      <c r="U61" s="41">
        <f t="shared" si="68"/>
        <v>95000</v>
      </c>
      <c r="V61" s="42">
        <f t="shared" si="69"/>
        <v>45600</v>
      </c>
      <c r="W61" s="43" t="s">
        <v>29</v>
      </c>
      <c r="X61" s="43" t="s">
        <v>164</v>
      </c>
      <c r="Y61" s="43" t="s">
        <v>170</v>
      </c>
      <c r="Z61" s="43" t="s">
        <v>27</v>
      </c>
    </row>
    <row r="62" spans="1:26" s="44" customFormat="1" ht="24.95" customHeight="1">
      <c r="A62" s="31">
        <f t="shared" si="70"/>
        <v>51</v>
      </c>
      <c r="B62" s="31" t="s">
        <v>171</v>
      </c>
      <c r="C62" s="31" t="s">
        <v>21</v>
      </c>
      <c r="D62" s="31" t="s">
        <v>22</v>
      </c>
      <c r="E62" s="32">
        <v>1305</v>
      </c>
      <c r="F62" s="32">
        <f t="shared" si="77"/>
        <v>1520</v>
      </c>
      <c r="G62" s="32">
        <f t="shared" si="78"/>
        <v>1900</v>
      </c>
      <c r="H62" s="33">
        <v>5970</v>
      </c>
      <c r="I62" s="34">
        <f t="shared" si="64"/>
        <v>11343000</v>
      </c>
      <c r="J62" s="33">
        <v>300000</v>
      </c>
      <c r="K62" s="33">
        <v>350000</v>
      </c>
      <c r="L62" s="33">
        <f t="shared" si="65"/>
        <v>190000</v>
      </c>
      <c r="M62" s="35">
        <f t="shared" si="66"/>
        <v>12183000</v>
      </c>
      <c r="N62" s="36">
        <f t="shared" si="67"/>
        <v>2436600</v>
      </c>
      <c r="O62" s="37">
        <f t="shared" si="71"/>
        <v>1218300</v>
      </c>
      <c r="P62" s="38">
        <f t="shared" si="72"/>
        <v>1218300</v>
      </c>
      <c r="Q62" s="39">
        <f t="shared" si="73"/>
        <v>1218300</v>
      </c>
      <c r="R62" s="40">
        <f t="shared" si="74"/>
        <v>2436600</v>
      </c>
      <c r="S62" s="39">
        <f t="shared" si="75"/>
        <v>2436600</v>
      </c>
      <c r="T62" s="40">
        <f t="shared" si="76"/>
        <v>1218300</v>
      </c>
      <c r="U62" s="41">
        <f t="shared" si="68"/>
        <v>95000</v>
      </c>
      <c r="V62" s="42">
        <f t="shared" si="69"/>
        <v>45600</v>
      </c>
      <c r="W62" s="43" t="s">
        <v>27</v>
      </c>
      <c r="X62" s="43" t="s">
        <v>29</v>
      </c>
      <c r="Y62" s="43" t="s">
        <v>172</v>
      </c>
      <c r="Z62" s="43" t="s">
        <v>27</v>
      </c>
    </row>
    <row r="63" spans="1:26" s="48" customFormat="1" ht="24.95" customHeight="1">
      <c r="A63" s="31">
        <f t="shared" si="70"/>
        <v>52</v>
      </c>
      <c r="B63" s="45" t="s">
        <v>173</v>
      </c>
      <c r="C63" s="45" t="s">
        <v>21</v>
      </c>
      <c r="D63" s="45" t="s">
        <v>35</v>
      </c>
      <c r="E63" s="46">
        <v>1300</v>
      </c>
      <c r="F63" s="46">
        <f>ROUND(139*10.76,0)</f>
        <v>1496</v>
      </c>
      <c r="G63" s="46">
        <f t="shared" si="78"/>
        <v>1870</v>
      </c>
      <c r="H63" s="47">
        <v>5920</v>
      </c>
      <c r="I63" s="34">
        <f t="shared" si="64"/>
        <v>11070400</v>
      </c>
      <c r="J63" s="47">
        <v>300000</v>
      </c>
      <c r="K63" s="47">
        <v>350000</v>
      </c>
      <c r="L63" s="47">
        <f t="shared" si="65"/>
        <v>187000</v>
      </c>
      <c r="M63" s="35">
        <f t="shared" si="66"/>
        <v>11907400</v>
      </c>
      <c r="N63" s="36">
        <f t="shared" si="67"/>
        <v>2381480</v>
      </c>
      <c r="O63" s="37">
        <f t="shared" si="71"/>
        <v>1190740</v>
      </c>
      <c r="P63" s="38">
        <f t="shared" si="72"/>
        <v>1190740</v>
      </c>
      <c r="Q63" s="39">
        <f t="shared" si="73"/>
        <v>1190740</v>
      </c>
      <c r="R63" s="40">
        <f t="shared" si="74"/>
        <v>2381480</v>
      </c>
      <c r="S63" s="39">
        <f t="shared" si="75"/>
        <v>2381480</v>
      </c>
      <c r="T63" s="40">
        <f t="shared" si="76"/>
        <v>1190740</v>
      </c>
      <c r="U63" s="41">
        <f t="shared" si="68"/>
        <v>93500</v>
      </c>
      <c r="V63" s="42">
        <f t="shared" si="69"/>
        <v>44880</v>
      </c>
      <c r="W63" s="43" t="s">
        <v>27</v>
      </c>
      <c r="X63" s="43" t="s">
        <v>174</v>
      </c>
      <c r="Y63" s="43" t="s">
        <v>175</v>
      </c>
      <c r="Z63" s="43" t="s">
        <v>176</v>
      </c>
    </row>
    <row r="64" spans="1:26" s="52" customFormat="1" ht="24.95" customHeight="1">
      <c r="A64" s="31">
        <f t="shared" si="70"/>
        <v>53</v>
      </c>
      <c r="B64" s="49" t="s">
        <v>177</v>
      </c>
      <c r="C64" s="49" t="s">
        <v>40</v>
      </c>
      <c r="D64" s="49" t="s">
        <v>35</v>
      </c>
      <c r="E64" s="50">
        <v>908</v>
      </c>
      <c r="F64" s="50">
        <f>ROUND(92*10.76,0)</f>
        <v>990</v>
      </c>
      <c r="G64" s="50">
        <v>1235</v>
      </c>
      <c r="H64" s="51">
        <v>5820</v>
      </c>
      <c r="I64" s="34">
        <f t="shared" si="64"/>
        <v>7187700</v>
      </c>
      <c r="J64" s="51">
        <v>300000</v>
      </c>
      <c r="K64" s="51">
        <v>200000</v>
      </c>
      <c r="L64" s="51">
        <f t="shared" si="65"/>
        <v>123500</v>
      </c>
      <c r="M64" s="35">
        <f t="shared" si="66"/>
        <v>7811200</v>
      </c>
      <c r="N64" s="36">
        <f t="shared" si="67"/>
        <v>1562240</v>
      </c>
      <c r="O64" s="37">
        <f t="shared" si="71"/>
        <v>781120</v>
      </c>
      <c r="P64" s="38">
        <f t="shared" si="72"/>
        <v>781120</v>
      </c>
      <c r="Q64" s="39">
        <f t="shared" si="73"/>
        <v>781120</v>
      </c>
      <c r="R64" s="40">
        <f t="shared" si="74"/>
        <v>1562240</v>
      </c>
      <c r="S64" s="39">
        <f t="shared" si="75"/>
        <v>1562240</v>
      </c>
      <c r="T64" s="40">
        <f t="shared" si="76"/>
        <v>781120</v>
      </c>
      <c r="U64" s="41">
        <f t="shared" si="68"/>
        <v>61750</v>
      </c>
      <c r="V64" s="42">
        <f t="shared" si="69"/>
        <v>29640</v>
      </c>
      <c r="W64" s="43" t="s">
        <v>178</v>
      </c>
      <c r="X64" s="43" t="s">
        <v>72</v>
      </c>
      <c r="Y64" s="43" t="s">
        <v>179</v>
      </c>
      <c r="Z64" s="43" t="s">
        <v>180</v>
      </c>
    </row>
    <row r="65" spans="1:26" s="52" customFormat="1" ht="24.95" customHeight="1">
      <c r="A65" s="31">
        <f t="shared" si="70"/>
        <v>54</v>
      </c>
      <c r="B65" s="49" t="s">
        <v>181</v>
      </c>
      <c r="C65" s="49" t="s">
        <v>40</v>
      </c>
      <c r="D65" s="49" t="s">
        <v>35</v>
      </c>
      <c r="E65" s="50">
        <v>908</v>
      </c>
      <c r="F65" s="50">
        <f>ROUND(92*10.76,0)</f>
        <v>990</v>
      </c>
      <c r="G65" s="50">
        <v>1235</v>
      </c>
      <c r="H65" s="51">
        <v>5820</v>
      </c>
      <c r="I65" s="34">
        <f t="shared" si="64"/>
        <v>7187700</v>
      </c>
      <c r="J65" s="51">
        <v>300000</v>
      </c>
      <c r="K65" s="51">
        <v>200000</v>
      </c>
      <c r="L65" s="51">
        <f t="shared" si="65"/>
        <v>123500</v>
      </c>
      <c r="M65" s="35">
        <f t="shared" si="66"/>
        <v>7811200</v>
      </c>
      <c r="N65" s="36">
        <f t="shared" si="67"/>
        <v>1562240</v>
      </c>
      <c r="O65" s="37">
        <f t="shared" si="71"/>
        <v>781120</v>
      </c>
      <c r="P65" s="38">
        <f t="shared" si="72"/>
        <v>781120</v>
      </c>
      <c r="Q65" s="39">
        <f t="shared" si="73"/>
        <v>781120</v>
      </c>
      <c r="R65" s="40">
        <f t="shared" si="74"/>
        <v>1562240</v>
      </c>
      <c r="S65" s="39">
        <f t="shared" si="75"/>
        <v>1562240</v>
      </c>
      <c r="T65" s="40">
        <f t="shared" si="76"/>
        <v>781120</v>
      </c>
      <c r="U65" s="41">
        <f t="shared" si="68"/>
        <v>61750</v>
      </c>
      <c r="V65" s="42">
        <f t="shared" si="69"/>
        <v>29640</v>
      </c>
      <c r="W65" s="43" t="s">
        <v>29</v>
      </c>
      <c r="X65" s="43" t="s">
        <v>182</v>
      </c>
      <c r="Y65" s="43" t="s">
        <v>72</v>
      </c>
      <c r="Z65" s="43" t="s">
        <v>183</v>
      </c>
    </row>
    <row r="66" spans="1:26" s="48" customFormat="1" ht="24.95" customHeight="1">
      <c r="A66" s="31">
        <f t="shared" si="70"/>
        <v>55</v>
      </c>
      <c r="B66" s="45" t="s">
        <v>184</v>
      </c>
      <c r="C66" s="45" t="s">
        <v>21</v>
      </c>
      <c r="D66" s="45" t="s">
        <v>35</v>
      </c>
      <c r="E66" s="46">
        <f>ROUND(120.774*10.76,0)</f>
        <v>1300</v>
      </c>
      <c r="F66" s="46">
        <f>ROUND(139*10.76,0)</f>
        <v>1496</v>
      </c>
      <c r="G66" s="46">
        <f t="shared" ref="G66:G76" si="79">ROUND(F66*1.25,0)</f>
        <v>1870</v>
      </c>
      <c r="H66" s="47">
        <v>5920</v>
      </c>
      <c r="I66" s="34">
        <f t="shared" si="64"/>
        <v>11070400</v>
      </c>
      <c r="J66" s="47">
        <v>300000</v>
      </c>
      <c r="K66" s="47">
        <v>350000</v>
      </c>
      <c r="L66" s="47">
        <f t="shared" si="65"/>
        <v>187000</v>
      </c>
      <c r="M66" s="35">
        <f t="shared" si="66"/>
        <v>11907400</v>
      </c>
      <c r="N66" s="36">
        <f t="shared" si="67"/>
        <v>2381480</v>
      </c>
      <c r="O66" s="37">
        <f t="shared" si="71"/>
        <v>1190740</v>
      </c>
      <c r="P66" s="38">
        <f t="shared" si="72"/>
        <v>1190740</v>
      </c>
      <c r="Q66" s="39">
        <f t="shared" si="73"/>
        <v>1190740</v>
      </c>
      <c r="R66" s="40">
        <f t="shared" si="74"/>
        <v>2381480</v>
      </c>
      <c r="S66" s="39">
        <f t="shared" si="75"/>
        <v>2381480</v>
      </c>
      <c r="T66" s="40">
        <f t="shared" si="76"/>
        <v>1190740</v>
      </c>
      <c r="U66" s="41">
        <f t="shared" si="68"/>
        <v>93500</v>
      </c>
      <c r="V66" s="42">
        <f t="shared" si="69"/>
        <v>44880</v>
      </c>
      <c r="W66" s="43" t="s">
        <v>185</v>
      </c>
      <c r="X66" s="43" t="s">
        <v>186</v>
      </c>
      <c r="Y66" s="43" t="s">
        <v>187</v>
      </c>
      <c r="Z66" s="43" t="s">
        <v>188</v>
      </c>
    </row>
    <row r="67" spans="1:26" s="82" customFormat="1" ht="24.95" customHeight="1">
      <c r="A67" s="31">
        <f t="shared" si="70"/>
        <v>56</v>
      </c>
      <c r="B67" s="79" t="s">
        <v>189</v>
      </c>
      <c r="C67" s="79" t="s">
        <v>156</v>
      </c>
      <c r="D67" s="79" t="s">
        <v>157</v>
      </c>
      <c r="E67" s="80">
        <v>2667</v>
      </c>
      <c r="F67" s="80">
        <f>ROUND(278.39*10.76,0)</f>
        <v>2995</v>
      </c>
      <c r="G67" s="80">
        <v>3745</v>
      </c>
      <c r="H67" s="81">
        <v>5920</v>
      </c>
      <c r="I67" s="34">
        <f t="shared" si="64"/>
        <v>22170400</v>
      </c>
      <c r="J67" s="81">
        <v>300000</v>
      </c>
      <c r="K67" s="81">
        <v>500000</v>
      </c>
      <c r="L67" s="81">
        <f t="shared" si="65"/>
        <v>374500</v>
      </c>
      <c r="M67" s="35">
        <f t="shared" si="66"/>
        <v>23344900</v>
      </c>
      <c r="N67" s="36">
        <f t="shared" si="67"/>
        <v>4668980</v>
      </c>
      <c r="O67" s="37">
        <f t="shared" si="71"/>
        <v>2334490</v>
      </c>
      <c r="P67" s="38">
        <f t="shared" si="72"/>
        <v>2334490</v>
      </c>
      <c r="Q67" s="39">
        <f t="shared" si="73"/>
        <v>2334490</v>
      </c>
      <c r="R67" s="40">
        <f t="shared" si="74"/>
        <v>4668980</v>
      </c>
      <c r="S67" s="39">
        <f t="shared" si="75"/>
        <v>4668980</v>
      </c>
      <c r="T67" s="40">
        <f t="shared" si="76"/>
        <v>2334490</v>
      </c>
      <c r="U67" s="41">
        <f t="shared" si="68"/>
        <v>187250</v>
      </c>
      <c r="V67" s="42">
        <f t="shared" si="69"/>
        <v>89880</v>
      </c>
      <c r="W67" s="43" t="s">
        <v>190</v>
      </c>
      <c r="X67" s="43" t="s">
        <v>191</v>
      </c>
      <c r="Y67" s="43" t="s">
        <v>192</v>
      </c>
      <c r="Z67" s="43" t="s">
        <v>161</v>
      </c>
    </row>
    <row r="68" spans="1:26" s="82" customFormat="1" ht="24.95" customHeight="1">
      <c r="A68" s="31">
        <f t="shared" si="70"/>
        <v>57</v>
      </c>
      <c r="B68" s="79" t="s">
        <v>193</v>
      </c>
      <c r="C68" s="79" t="s">
        <v>156</v>
      </c>
      <c r="D68" s="79" t="s">
        <v>157</v>
      </c>
      <c r="E68" s="80">
        <v>2667</v>
      </c>
      <c r="F68" s="80">
        <f>ROUND(278.39*10.76,0)</f>
        <v>2995</v>
      </c>
      <c r="G68" s="80">
        <v>3745</v>
      </c>
      <c r="H68" s="81">
        <v>5920</v>
      </c>
      <c r="I68" s="34">
        <f t="shared" si="64"/>
        <v>22170400</v>
      </c>
      <c r="J68" s="81">
        <v>300000</v>
      </c>
      <c r="K68" s="81">
        <v>500000</v>
      </c>
      <c r="L68" s="81">
        <f t="shared" si="65"/>
        <v>374500</v>
      </c>
      <c r="M68" s="35">
        <f t="shared" si="66"/>
        <v>23344900</v>
      </c>
      <c r="N68" s="36">
        <f t="shared" si="67"/>
        <v>4668980</v>
      </c>
      <c r="O68" s="37">
        <f t="shared" si="71"/>
        <v>2334490</v>
      </c>
      <c r="P68" s="38">
        <f t="shared" si="72"/>
        <v>2334490</v>
      </c>
      <c r="Q68" s="39">
        <f t="shared" si="73"/>
        <v>2334490</v>
      </c>
      <c r="R68" s="40">
        <f t="shared" si="74"/>
        <v>4668980</v>
      </c>
      <c r="S68" s="39">
        <f t="shared" si="75"/>
        <v>4668980</v>
      </c>
      <c r="T68" s="40">
        <f t="shared" si="76"/>
        <v>2334490</v>
      </c>
      <c r="U68" s="41">
        <f t="shared" si="68"/>
        <v>187250</v>
      </c>
      <c r="V68" s="42">
        <f t="shared" si="69"/>
        <v>89880</v>
      </c>
      <c r="W68" s="43" t="s">
        <v>194</v>
      </c>
      <c r="X68" s="43" t="s">
        <v>191</v>
      </c>
      <c r="Y68" s="43" t="s">
        <v>195</v>
      </c>
      <c r="Z68" s="43" t="s">
        <v>159</v>
      </c>
    </row>
    <row r="69" spans="1:26" s="44" customFormat="1" ht="24.95" customHeight="1">
      <c r="A69" s="31">
        <f t="shared" si="70"/>
        <v>58</v>
      </c>
      <c r="B69" s="31" t="s">
        <v>196</v>
      </c>
      <c r="C69" s="31" t="s">
        <v>21</v>
      </c>
      <c r="D69" s="31" t="s">
        <v>22</v>
      </c>
      <c r="E69" s="32">
        <f>ROUND(120.774*10.76,0)</f>
        <v>1300</v>
      </c>
      <c r="F69" s="32">
        <f>ROUND(139*10.76,0)</f>
        <v>1496</v>
      </c>
      <c r="G69" s="32">
        <f t="shared" si="79"/>
        <v>1870</v>
      </c>
      <c r="H69" s="33">
        <v>5970</v>
      </c>
      <c r="I69" s="34">
        <f t="shared" si="64"/>
        <v>11163900</v>
      </c>
      <c r="J69" s="33">
        <v>300000</v>
      </c>
      <c r="K69" s="33">
        <v>350000</v>
      </c>
      <c r="L69" s="33">
        <f t="shared" si="65"/>
        <v>187000</v>
      </c>
      <c r="M69" s="35">
        <f t="shared" si="66"/>
        <v>12000900</v>
      </c>
      <c r="N69" s="36">
        <f t="shared" si="67"/>
        <v>2400180</v>
      </c>
      <c r="O69" s="37">
        <f t="shared" si="71"/>
        <v>1200090</v>
      </c>
      <c r="P69" s="38">
        <f t="shared" si="72"/>
        <v>1200090</v>
      </c>
      <c r="Q69" s="39">
        <f t="shared" si="73"/>
        <v>1200090</v>
      </c>
      <c r="R69" s="40">
        <f t="shared" si="74"/>
        <v>2400180</v>
      </c>
      <c r="S69" s="39">
        <f t="shared" si="75"/>
        <v>2400180</v>
      </c>
      <c r="T69" s="40">
        <f t="shared" si="76"/>
        <v>1200090</v>
      </c>
      <c r="U69" s="41">
        <f t="shared" si="68"/>
        <v>93500</v>
      </c>
      <c r="V69" s="42">
        <f t="shared" si="69"/>
        <v>44880</v>
      </c>
      <c r="W69" s="43" t="s">
        <v>197</v>
      </c>
      <c r="X69" s="43" t="s">
        <v>198</v>
      </c>
      <c r="Y69" s="43" t="s">
        <v>199</v>
      </c>
      <c r="Z69" s="43" t="s">
        <v>187</v>
      </c>
    </row>
    <row r="70" spans="1:26" s="66" customFormat="1" ht="24.95" customHeight="1">
      <c r="A70" s="31">
        <f t="shared" si="70"/>
        <v>59</v>
      </c>
      <c r="B70" s="64" t="s">
        <v>200</v>
      </c>
      <c r="C70" s="64" t="s">
        <v>40</v>
      </c>
      <c r="D70" s="64" t="s">
        <v>22</v>
      </c>
      <c r="E70" s="53">
        <v>908</v>
      </c>
      <c r="F70" s="53">
        <f>ROUND(92*10.76,0)</f>
        <v>990</v>
      </c>
      <c r="G70" s="53">
        <v>1235</v>
      </c>
      <c r="H70" s="65">
        <v>5870</v>
      </c>
      <c r="I70" s="34">
        <f t="shared" si="64"/>
        <v>7249450</v>
      </c>
      <c r="J70" s="65">
        <v>300000</v>
      </c>
      <c r="K70" s="65">
        <v>200000</v>
      </c>
      <c r="L70" s="65">
        <f t="shared" si="65"/>
        <v>123500</v>
      </c>
      <c r="M70" s="35">
        <f t="shared" si="66"/>
        <v>7872950</v>
      </c>
      <c r="N70" s="36">
        <f t="shared" si="67"/>
        <v>1574590</v>
      </c>
      <c r="O70" s="37">
        <f t="shared" si="71"/>
        <v>787295</v>
      </c>
      <c r="P70" s="38">
        <f t="shared" si="72"/>
        <v>787295</v>
      </c>
      <c r="Q70" s="39">
        <f t="shared" si="73"/>
        <v>787295</v>
      </c>
      <c r="R70" s="40">
        <f t="shared" si="74"/>
        <v>1574590</v>
      </c>
      <c r="S70" s="39">
        <f t="shared" si="75"/>
        <v>1574590</v>
      </c>
      <c r="T70" s="40">
        <f t="shared" si="76"/>
        <v>787295</v>
      </c>
      <c r="U70" s="41">
        <f t="shared" si="68"/>
        <v>61750</v>
      </c>
      <c r="V70" s="42">
        <f t="shared" si="69"/>
        <v>29640</v>
      </c>
      <c r="W70" s="43" t="s">
        <v>29</v>
      </c>
      <c r="X70" s="43" t="s">
        <v>201</v>
      </c>
      <c r="Y70" s="43" t="s">
        <v>202</v>
      </c>
      <c r="Z70" s="43" t="s">
        <v>29</v>
      </c>
    </row>
    <row r="71" spans="1:26" s="66" customFormat="1" ht="24.6" customHeight="1">
      <c r="A71" s="31">
        <f t="shared" si="70"/>
        <v>60</v>
      </c>
      <c r="B71" s="64" t="s">
        <v>203</v>
      </c>
      <c r="C71" s="64" t="s">
        <v>40</v>
      </c>
      <c r="D71" s="64" t="s">
        <v>22</v>
      </c>
      <c r="E71" s="53">
        <v>908</v>
      </c>
      <c r="F71" s="53">
        <f>ROUND(92*10.76,0)</f>
        <v>990</v>
      </c>
      <c r="G71" s="53">
        <v>1235</v>
      </c>
      <c r="H71" s="65">
        <v>5870</v>
      </c>
      <c r="I71" s="34">
        <f t="shared" si="64"/>
        <v>7249450</v>
      </c>
      <c r="J71" s="65">
        <v>300000</v>
      </c>
      <c r="K71" s="65">
        <v>200000</v>
      </c>
      <c r="L71" s="65">
        <f t="shared" si="65"/>
        <v>123500</v>
      </c>
      <c r="M71" s="35">
        <f t="shared" si="66"/>
        <v>7872950</v>
      </c>
      <c r="N71" s="36">
        <f t="shared" si="67"/>
        <v>1574590</v>
      </c>
      <c r="O71" s="37">
        <f t="shared" si="71"/>
        <v>787295</v>
      </c>
      <c r="P71" s="38">
        <f t="shared" si="72"/>
        <v>787295</v>
      </c>
      <c r="Q71" s="39">
        <f t="shared" si="73"/>
        <v>787295</v>
      </c>
      <c r="R71" s="40">
        <f t="shared" si="74"/>
        <v>1574590</v>
      </c>
      <c r="S71" s="39">
        <f t="shared" si="75"/>
        <v>1574590</v>
      </c>
      <c r="T71" s="40">
        <f t="shared" si="76"/>
        <v>787295</v>
      </c>
      <c r="U71" s="41">
        <f t="shared" si="68"/>
        <v>61750</v>
      </c>
      <c r="V71" s="42">
        <f t="shared" si="69"/>
        <v>29640</v>
      </c>
      <c r="W71" s="43" t="s">
        <v>175</v>
      </c>
      <c r="X71" s="43" t="s">
        <v>72</v>
      </c>
      <c r="Y71" s="43" t="s">
        <v>204</v>
      </c>
      <c r="Z71" s="43" t="s">
        <v>174</v>
      </c>
    </row>
    <row r="72" spans="1:26" s="48" customFormat="1" ht="24.95" customHeight="1">
      <c r="A72" s="31">
        <v>61</v>
      </c>
      <c r="B72" s="45" t="s">
        <v>205</v>
      </c>
      <c r="C72" s="45" t="s">
        <v>21</v>
      </c>
      <c r="D72" s="45" t="s">
        <v>35</v>
      </c>
      <c r="E72" s="46">
        <v>1305</v>
      </c>
      <c r="F72" s="46">
        <f t="shared" ref="F72:F76" si="80">ROUND(141.3*10.76,0)</f>
        <v>1520</v>
      </c>
      <c r="G72" s="46">
        <f t="shared" si="79"/>
        <v>1900</v>
      </c>
      <c r="H72" s="47">
        <v>5920</v>
      </c>
      <c r="I72" s="34">
        <f t="shared" si="64"/>
        <v>11248000</v>
      </c>
      <c r="J72" s="47">
        <v>300000</v>
      </c>
      <c r="K72" s="47">
        <v>350000</v>
      </c>
      <c r="L72" s="47">
        <f t="shared" si="65"/>
        <v>190000</v>
      </c>
      <c r="M72" s="35">
        <f t="shared" si="66"/>
        <v>12088000</v>
      </c>
      <c r="N72" s="36">
        <f t="shared" si="67"/>
        <v>2417600</v>
      </c>
      <c r="O72" s="37">
        <f t="shared" si="71"/>
        <v>1208800</v>
      </c>
      <c r="P72" s="38">
        <f t="shared" si="72"/>
        <v>1208800</v>
      </c>
      <c r="Q72" s="39">
        <f t="shared" si="73"/>
        <v>1208800</v>
      </c>
      <c r="R72" s="40">
        <f t="shared" si="74"/>
        <v>2417600</v>
      </c>
      <c r="S72" s="39">
        <f t="shared" si="75"/>
        <v>2417600</v>
      </c>
      <c r="T72" s="40">
        <f t="shared" si="76"/>
        <v>1208800</v>
      </c>
      <c r="U72" s="41">
        <f t="shared" si="68"/>
        <v>95000</v>
      </c>
      <c r="V72" s="42">
        <f t="shared" si="69"/>
        <v>45600</v>
      </c>
      <c r="W72" s="43" t="s">
        <v>27</v>
      </c>
      <c r="X72" s="43" t="s">
        <v>29</v>
      </c>
      <c r="Y72" s="43" t="s">
        <v>49</v>
      </c>
      <c r="Z72" s="43" t="s">
        <v>206</v>
      </c>
    </row>
    <row r="73" spans="1:26" s="48" customFormat="1" ht="24.95" customHeight="1">
      <c r="A73" s="31">
        <f t="shared" si="70"/>
        <v>62</v>
      </c>
      <c r="B73" s="45" t="s">
        <v>207</v>
      </c>
      <c r="C73" s="45" t="s">
        <v>21</v>
      </c>
      <c r="D73" s="45" t="s">
        <v>35</v>
      </c>
      <c r="E73" s="46">
        <v>1305</v>
      </c>
      <c r="F73" s="46">
        <f t="shared" si="80"/>
        <v>1520</v>
      </c>
      <c r="G73" s="46">
        <f t="shared" si="79"/>
        <v>1900</v>
      </c>
      <c r="H73" s="47">
        <v>5920</v>
      </c>
      <c r="I73" s="34">
        <f t="shared" si="64"/>
        <v>11248000</v>
      </c>
      <c r="J73" s="47">
        <v>300000</v>
      </c>
      <c r="K73" s="47">
        <v>350000</v>
      </c>
      <c r="L73" s="47">
        <f t="shared" si="65"/>
        <v>190000</v>
      </c>
      <c r="M73" s="35">
        <f t="shared" si="66"/>
        <v>12088000</v>
      </c>
      <c r="N73" s="36">
        <f t="shared" si="67"/>
        <v>2417600</v>
      </c>
      <c r="O73" s="37">
        <f t="shared" si="71"/>
        <v>1208800</v>
      </c>
      <c r="P73" s="38">
        <f t="shared" si="72"/>
        <v>1208800</v>
      </c>
      <c r="Q73" s="39">
        <f t="shared" si="73"/>
        <v>1208800</v>
      </c>
      <c r="R73" s="40">
        <f t="shared" si="74"/>
        <v>2417600</v>
      </c>
      <c r="S73" s="39">
        <f t="shared" si="75"/>
        <v>2417600</v>
      </c>
      <c r="T73" s="40">
        <f t="shared" si="76"/>
        <v>1208800</v>
      </c>
      <c r="U73" s="41">
        <f t="shared" si="68"/>
        <v>95000</v>
      </c>
      <c r="V73" s="42">
        <f t="shared" si="69"/>
        <v>45600</v>
      </c>
      <c r="W73" s="43" t="s">
        <v>29</v>
      </c>
      <c r="X73" s="43" t="s">
        <v>208</v>
      </c>
      <c r="Y73" s="43" t="s">
        <v>49</v>
      </c>
      <c r="Z73" s="43" t="s">
        <v>209</v>
      </c>
    </row>
    <row r="74" spans="1:26" s="48" customFormat="1" ht="24.95" customHeight="1">
      <c r="A74" s="31">
        <f t="shared" si="70"/>
        <v>63</v>
      </c>
      <c r="B74" s="45" t="s">
        <v>210</v>
      </c>
      <c r="C74" s="45" t="s">
        <v>21</v>
      </c>
      <c r="D74" s="45" t="s">
        <v>35</v>
      </c>
      <c r="E74" s="46">
        <v>1305</v>
      </c>
      <c r="F74" s="46">
        <f t="shared" si="80"/>
        <v>1520</v>
      </c>
      <c r="G74" s="46">
        <f t="shared" si="79"/>
        <v>1900</v>
      </c>
      <c r="H74" s="47">
        <v>5920</v>
      </c>
      <c r="I74" s="34">
        <f t="shared" si="64"/>
        <v>11248000</v>
      </c>
      <c r="J74" s="47">
        <v>300000</v>
      </c>
      <c r="K74" s="47">
        <v>350000</v>
      </c>
      <c r="L74" s="47">
        <f t="shared" si="65"/>
        <v>190000</v>
      </c>
      <c r="M74" s="35">
        <f t="shared" si="66"/>
        <v>12088000</v>
      </c>
      <c r="N74" s="36">
        <f t="shared" si="67"/>
        <v>2417600</v>
      </c>
      <c r="O74" s="37">
        <f t="shared" si="71"/>
        <v>1208800</v>
      </c>
      <c r="P74" s="38">
        <f t="shared" si="72"/>
        <v>1208800</v>
      </c>
      <c r="Q74" s="39">
        <f t="shared" si="73"/>
        <v>1208800</v>
      </c>
      <c r="R74" s="40">
        <f t="shared" si="74"/>
        <v>2417600</v>
      </c>
      <c r="S74" s="39">
        <f t="shared" si="75"/>
        <v>2417600</v>
      </c>
      <c r="T74" s="40">
        <f t="shared" si="76"/>
        <v>1208800</v>
      </c>
      <c r="U74" s="41">
        <f t="shared" si="68"/>
        <v>95000</v>
      </c>
      <c r="V74" s="42">
        <f t="shared" si="69"/>
        <v>45600</v>
      </c>
      <c r="W74" s="43" t="s">
        <v>211</v>
      </c>
      <c r="X74" s="43" t="s">
        <v>212</v>
      </c>
      <c r="Y74" s="43" t="s">
        <v>49</v>
      </c>
      <c r="Z74" s="43" t="s">
        <v>26</v>
      </c>
    </row>
    <row r="75" spans="1:26" s="48" customFormat="1" ht="24.95" customHeight="1">
      <c r="A75" s="31">
        <f t="shared" si="70"/>
        <v>64</v>
      </c>
      <c r="B75" s="45" t="s">
        <v>213</v>
      </c>
      <c r="C75" s="45" t="s">
        <v>21</v>
      </c>
      <c r="D75" s="45" t="s">
        <v>35</v>
      </c>
      <c r="E75" s="46">
        <v>1305</v>
      </c>
      <c r="F75" s="46">
        <f t="shared" si="80"/>
        <v>1520</v>
      </c>
      <c r="G75" s="46">
        <f t="shared" si="79"/>
        <v>1900</v>
      </c>
      <c r="H75" s="47">
        <v>5920</v>
      </c>
      <c r="I75" s="34">
        <f t="shared" si="64"/>
        <v>11248000</v>
      </c>
      <c r="J75" s="47">
        <v>300000</v>
      </c>
      <c r="K75" s="47">
        <v>350000</v>
      </c>
      <c r="L75" s="47">
        <f t="shared" si="65"/>
        <v>190000</v>
      </c>
      <c r="M75" s="35">
        <f t="shared" si="66"/>
        <v>12088000</v>
      </c>
      <c r="N75" s="36">
        <f t="shared" si="67"/>
        <v>2417600</v>
      </c>
      <c r="O75" s="37">
        <f t="shared" si="71"/>
        <v>1208800</v>
      </c>
      <c r="P75" s="38">
        <f t="shared" si="72"/>
        <v>1208800</v>
      </c>
      <c r="Q75" s="39">
        <f t="shared" si="73"/>
        <v>1208800</v>
      </c>
      <c r="R75" s="40">
        <f t="shared" si="74"/>
        <v>2417600</v>
      </c>
      <c r="S75" s="39">
        <f t="shared" si="75"/>
        <v>2417600</v>
      </c>
      <c r="T75" s="40">
        <f t="shared" si="76"/>
        <v>1208800</v>
      </c>
      <c r="U75" s="41">
        <f t="shared" si="68"/>
        <v>95000</v>
      </c>
      <c r="V75" s="42">
        <f t="shared" si="69"/>
        <v>45600</v>
      </c>
      <c r="W75" s="43" t="s">
        <v>208</v>
      </c>
      <c r="X75" s="43" t="s">
        <v>29</v>
      </c>
      <c r="Y75" s="43" t="s">
        <v>49</v>
      </c>
      <c r="Z75" s="43" t="s">
        <v>214</v>
      </c>
    </row>
    <row r="76" spans="1:26" s="48" customFormat="1" ht="24.95" customHeight="1">
      <c r="A76" s="31">
        <f t="shared" si="70"/>
        <v>65</v>
      </c>
      <c r="B76" s="45" t="s">
        <v>215</v>
      </c>
      <c r="C76" s="45" t="s">
        <v>21</v>
      </c>
      <c r="D76" s="45" t="s">
        <v>35</v>
      </c>
      <c r="E76" s="46">
        <v>1305</v>
      </c>
      <c r="F76" s="46">
        <f t="shared" si="80"/>
        <v>1520</v>
      </c>
      <c r="G76" s="46">
        <f t="shared" si="79"/>
        <v>1900</v>
      </c>
      <c r="H76" s="47">
        <v>5920</v>
      </c>
      <c r="I76" s="34">
        <f t="shared" si="64"/>
        <v>11248000</v>
      </c>
      <c r="J76" s="47">
        <v>300000</v>
      </c>
      <c r="K76" s="47">
        <v>350000</v>
      </c>
      <c r="L76" s="47">
        <f t="shared" si="65"/>
        <v>190000</v>
      </c>
      <c r="M76" s="35">
        <f t="shared" si="66"/>
        <v>12088000</v>
      </c>
      <c r="N76" s="36">
        <f t="shared" si="67"/>
        <v>2417600</v>
      </c>
      <c r="O76" s="37">
        <f t="shared" si="71"/>
        <v>1208800</v>
      </c>
      <c r="P76" s="38">
        <f t="shared" si="72"/>
        <v>1208800</v>
      </c>
      <c r="Q76" s="39">
        <f t="shared" si="73"/>
        <v>1208800</v>
      </c>
      <c r="R76" s="40">
        <f t="shared" si="74"/>
        <v>2417600</v>
      </c>
      <c r="S76" s="39">
        <f t="shared" si="75"/>
        <v>2417600</v>
      </c>
      <c r="T76" s="40">
        <f t="shared" si="76"/>
        <v>1208800</v>
      </c>
      <c r="U76" s="41">
        <f t="shared" si="68"/>
        <v>95000</v>
      </c>
      <c r="V76" s="42">
        <f t="shared" si="69"/>
        <v>45600</v>
      </c>
      <c r="W76" s="43" t="s">
        <v>29</v>
      </c>
      <c r="X76" s="43" t="s">
        <v>216</v>
      </c>
      <c r="Y76" s="43" t="s">
        <v>49</v>
      </c>
      <c r="Z76" s="43" t="s">
        <v>217</v>
      </c>
    </row>
    <row r="77" spans="1:26" s="82" customFormat="1" ht="24.95" customHeight="1">
      <c r="A77" s="31">
        <f t="shared" si="70"/>
        <v>66</v>
      </c>
      <c r="B77" s="79" t="s">
        <v>218</v>
      </c>
      <c r="C77" s="79" t="s">
        <v>156</v>
      </c>
      <c r="D77" s="79" t="s">
        <v>157</v>
      </c>
      <c r="E77" s="80">
        <v>2667</v>
      </c>
      <c r="F77" s="80">
        <f>ROUND(278.39*10.76,0)</f>
        <v>2995</v>
      </c>
      <c r="G77" s="80">
        <v>3745</v>
      </c>
      <c r="H77" s="81">
        <v>5920</v>
      </c>
      <c r="I77" s="34">
        <f t="shared" si="64"/>
        <v>22170400</v>
      </c>
      <c r="J77" s="81">
        <v>300000</v>
      </c>
      <c r="K77" s="81">
        <v>500000</v>
      </c>
      <c r="L77" s="81">
        <f t="shared" si="65"/>
        <v>374500</v>
      </c>
      <c r="M77" s="35">
        <f t="shared" si="66"/>
        <v>23344900</v>
      </c>
      <c r="N77" s="36">
        <f t="shared" si="67"/>
        <v>4668980</v>
      </c>
      <c r="O77" s="37">
        <f t="shared" si="71"/>
        <v>2334490</v>
      </c>
      <c r="P77" s="38">
        <f t="shared" si="72"/>
        <v>2334490</v>
      </c>
      <c r="Q77" s="39">
        <f t="shared" si="73"/>
        <v>2334490</v>
      </c>
      <c r="R77" s="40">
        <f t="shared" si="74"/>
        <v>4668980</v>
      </c>
      <c r="S77" s="39">
        <f t="shared" si="75"/>
        <v>4668980</v>
      </c>
      <c r="T77" s="40">
        <f t="shared" si="76"/>
        <v>2334490</v>
      </c>
      <c r="U77" s="41">
        <f t="shared" si="68"/>
        <v>187250</v>
      </c>
      <c r="V77" s="42">
        <f t="shared" si="69"/>
        <v>89880</v>
      </c>
      <c r="W77" s="43" t="s">
        <v>219</v>
      </c>
      <c r="X77" s="43" t="s">
        <v>191</v>
      </c>
      <c r="Y77" s="43" t="s">
        <v>49</v>
      </c>
      <c r="Z77" s="43" t="s">
        <v>192</v>
      </c>
    </row>
    <row r="78" spans="1:26" s="61" customFormat="1" ht="24.95" customHeight="1">
      <c r="A78" s="31"/>
      <c r="B78" s="54"/>
      <c r="C78" s="54"/>
      <c r="D78" s="54"/>
      <c r="E78" s="55"/>
      <c r="F78" s="55"/>
      <c r="G78" s="55"/>
      <c r="H78" s="56"/>
      <c r="I78" s="56"/>
      <c r="J78" s="56"/>
      <c r="K78" s="56"/>
      <c r="L78" s="56"/>
      <c r="M78" s="57"/>
      <c r="N78" s="58"/>
      <c r="O78" s="58"/>
      <c r="P78" s="58"/>
      <c r="Q78" s="58"/>
      <c r="R78" s="58"/>
      <c r="S78" s="58"/>
      <c r="T78" s="40"/>
      <c r="U78" s="58"/>
      <c r="V78" s="59"/>
      <c r="W78" s="60"/>
      <c r="X78" s="60"/>
      <c r="Y78" s="60"/>
      <c r="Z78" s="60"/>
    </row>
    <row r="79" spans="1:26" s="15" customFormat="1" ht="24.95" customHeight="1">
      <c r="A79" s="31"/>
      <c r="B79" s="13" t="s">
        <v>220</v>
      </c>
      <c r="C79" s="12"/>
      <c r="D79" s="12"/>
      <c r="E79" s="62"/>
      <c r="F79" s="62"/>
      <c r="G79" s="62"/>
      <c r="H79" s="67"/>
      <c r="I79" s="67"/>
      <c r="J79" s="67"/>
      <c r="K79" s="67"/>
      <c r="L79" s="67"/>
      <c r="M79" s="68"/>
      <c r="N79" s="69"/>
      <c r="O79" s="69"/>
      <c r="P79" s="69"/>
      <c r="Q79" s="69"/>
      <c r="R79" s="69"/>
      <c r="S79" s="69"/>
      <c r="T79" s="40"/>
      <c r="U79" s="69"/>
      <c r="V79" s="12"/>
      <c r="W79" s="63"/>
      <c r="X79" s="63"/>
      <c r="Y79" s="63"/>
      <c r="Z79" s="63"/>
    </row>
    <row r="80" spans="1:26" s="82" customFormat="1" ht="24.95" customHeight="1">
      <c r="A80" s="31">
        <f>A77+1</f>
        <v>67</v>
      </c>
      <c r="B80" s="79" t="s">
        <v>221</v>
      </c>
      <c r="C80" s="79" t="s">
        <v>156</v>
      </c>
      <c r="D80" s="79" t="s">
        <v>157</v>
      </c>
      <c r="E80" s="80">
        <v>2667</v>
      </c>
      <c r="F80" s="80">
        <f>ROUND(278.39*10.76,0)</f>
        <v>2995</v>
      </c>
      <c r="G80" s="80">
        <v>3745</v>
      </c>
      <c r="H80" s="81">
        <v>5920</v>
      </c>
      <c r="I80" s="34">
        <f>G80*H80</f>
        <v>22170400</v>
      </c>
      <c r="J80" s="81">
        <v>300000</v>
      </c>
      <c r="K80" s="81">
        <v>500000</v>
      </c>
      <c r="L80" s="81">
        <f t="shared" ref="L80:L96" si="81">G80*100</f>
        <v>374500</v>
      </c>
      <c r="M80" s="35">
        <f>SUM(I80:L80)</f>
        <v>23344900</v>
      </c>
      <c r="N80" s="36">
        <f t="shared" ref="N80:N96" si="82">M80*20%</f>
        <v>4668980</v>
      </c>
      <c r="O80" s="37">
        <f>M80*10%</f>
        <v>2334490</v>
      </c>
      <c r="P80" s="38">
        <f>M80*10%</f>
        <v>2334490</v>
      </c>
      <c r="Q80" s="39">
        <f>M80*10%</f>
        <v>2334490</v>
      </c>
      <c r="R80" s="40">
        <f>M80*20%</f>
        <v>4668980</v>
      </c>
      <c r="S80" s="39">
        <f>M80*20%</f>
        <v>4668980</v>
      </c>
      <c r="T80" s="40">
        <f>M80*10%</f>
        <v>2334490</v>
      </c>
      <c r="U80" s="41">
        <f t="shared" ref="U80:U96" si="83">G80*50</f>
        <v>187250</v>
      </c>
      <c r="V80" s="42">
        <f t="shared" ref="V80:V96" si="84">G80*2*12</f>
        <v>89880</v>
      </c>
      <c r="W80" s="43" t="s">
        <v>222</v>
      </c>
      <c r="X80" s="43" t="s">
        <v>158</v>
      </c>
      <c r="Y80" s="43" t="s">
        <v>223</v>
      </c>
      <c r="Z80" s="43" t="s">
        <v>27</v>
      </c>
    </row>
    <row r="81" spans="1:26" s="44" customFormat="1" ht="24.95" customHeight="1">
      <c r="A81" s="31">
        <f t="shared" ref="A81:A96" si="85">A80+1</f>
        <v>68</v>
      </c>
      <c r="B81" s="31" t="s">
        <v>224</v>
      </c>
      <c r="C81" s="31" t="s">
        <v>21</v>
      </c>
      <c r="D81" s="31" t="s">
        <v>22</v>
      </c>
      <c r="E81" s="32">
        <v>1305</v>
      </c>
      <c r="F81" s="32">
        <f>ROUND(141.3*10.76,0)</f>
        <v>1520</v>
      </c>
      <c r="G81" s="32">
        <f>ROUND(F81*1.25,0)</f>
        <v>1900</v>
      </c>
      <c r="H81" s="33">
        <v>5970</v>
      </c>
      <c r="I81" s="34">
        <f t="shared" ref="I81:I96" si="86">G81*H81</f>
        <v>11343000</v>
      </c>
      <c r="J81" s="33">
        <v>300000</v>
      </c>
      <c r="K81" s="33">
        <v>350000</v>
      </c>
      <c r="L81" s="33">
        <f t="shared" si="81"/>
        <v>190000</v>
      </c>
      <c r="M81" s="35">
        <f t="shared" ref="M81:M96" si="87">SUM(I81:L81)</f>
        <v>12183000</v>
      </c>
      <c r="N81" s="36">
        <f t="shared" si="82"/>
        <v>2436600</v>
      </c>
      <c r="O81" s="37">
        <f t="shared" ref="O81:O96" si="88">M81*10%</f>
        <v>1218300</v>
      </c>
      <c r="P81" s="38">
        <f t="shared" ref="P81:P96" si="89">M81*10%</f>
        <v>1218300</v>
      </c>
      <c r="Q81" s="39">
        <f t="shared" ref="Q81:Q96" si="90">M81*10%</f>
        <v>1218300</v>
      </c>
      <c r="R81" s="40">
        <f t="shared" ref="R81:R96" si="91">M81*20%</f>
        <v>2436600</v>
      </c>
      <c r="S81" s="39">
        <f t="shared" ref="S81:S96" si="92">M81*20%</f>
        <v>2436600</v>
      </c>
      <c r="T81" s="40">
        <f t="shared" ref="T81:T96" si="93">M81*10%</f>
        <v>1218300</v>
      </c>
      <c r="U81" s="41">
        <f t="shared" si="83"/>
        <v>95000</v>
      </c>
      <c r="V81" s="42">
        <f t="shared" si="84"/>
        <v>45600</v>
      </c>
      <c r="W81" s="43" t="s">
        <v>29</v>
      </c>
      <c r="X81" s="43" t="s">
        <v>225</v>
      </c>
      <c r="Y81" s="43" t="s">
        <v>226</v>
      </c>
      <c r="Z81" s="43" t="s">
        <v>27</v>
      </c>
    </row>
    <row r="82" spans="1:26" s="44" customFormat="1" ht="24.95" customHeight="1">
      <c r="A82" s="31">
        <f t="shared" si="85"/>
        <v>69</v>
      </c>
      <c r="B82" s="31" t="s">
        <v>227</v>
      </c>
      <c r="C82" s="31" t="s">
        <v>21</v>
      </c>
      <c r="D82" s="31" t="s">
        <v>22</v>
      </c>
      <c r="E82" s="32">
        <v>1305</v>
      </c>
      <c r="F82" s="32">
        <f t="shared" ref="F82:F84" si="94">ROUND(141.3*10.76,0)</f>
        <v>1520</v>
      </c>
      <c r="G82" s="32">
        <f t="shared" ref="G82:G85" si="95">ROUND(F82*1.25,0)</f>
        <v>1900</v>
      </c>
      <c r="H82" s="33">
        <v>5970</v>
      </c>
      <c r="I82" s="34">
        <f t="shared" si="86"/>
        <v>11343000</v>
      </c>
      <c r="J82" s="33">
        <v>300000</v>
      </c>
      <c r="K82" s="33">
        <v>350000</v>
      </c>
      <c r="L82" s="33">
        <f t="shared" si="81"/>
        <v>190000</v>
      </c>
      <c r="M82" s="35">
        <f t="shared" si="87"/>
        <v>12183000</v>
      </c>
      <c r="N82" s="36">
        <f t="shared" si="82"/>
        <v>2436600</v>
      </c>
      <c r="O82" s="37">
        <f t="shared" si="88"/>
        <v>1218300</v>
      </c>
      <c r="P82" s="38">
        <f t="shared" si="89"/>
        <v>1218300</v>
      </c>
      <c r="Q82" s="39">
        <f t="shared" si="90"/>
        <v>1218300</v>
      </c>
      <c r="R82" s="40">
        <f t="shared" si="91"/>
        <v>2436600</v>
      </c>
      <c r="S82" s="39">
        <f t="shared" si="92"/>
        <v>2436600</v>
      </c>
      <c r="T82" s="40">
        <f t="shared" si="93"/>
        <v>1218300</v>
      </c>
      <c r="U82" s="41">
        <f t="shared" si="83"/>
        <v>95000</v>
      </c>
      <c r="V82" s="42">
        <f t="shared" si="84"/>
        <v>45600</v>
      </c>
      <c r="W82" s="43" t="s">
        <v>228</v>
      </c>
      <c r="X82" s="43" t="s">
        <v>29</v>
      </c>
      <c r="Y82" s="43" t="s">
        <v>229</v>
      </c>
      <c r="Z82" s="43" t="s">
        <v>27</v>
      </c>
    </row>
    <row r="83" spans="1:26" s="44" customFormat="1" ht="24.95" customHeight="1">
      <c r="A83" s="31">
        <f t="shared" si="85"/>
        <v>70</v>
      </c>
      <c r="B83" s="31" t="s">
        <v>230</v>
      </c>
      <c r="C83" s="31" t="s">
        <v>21</v>
      </c>
      <c r="D83" s="31" t="s">
        <v>22</v>
      </c>
      <c r="E83" s="32">
        <v>1305</v>
      </c>
      <c r="F83" s="32">
        <f t="shared" si="94"/>
        <v>1520</v>
      </c>
      <c r="G83" s="32">
        <f t="shared" si="95"/>
        <v>1900</v>
      </c>
      <c r="H83" s="33">
        <v>5970</v>
      </c>
      <c r="I83" s="34">
        <f t="shared" si="86"/>
        <v>11343000</v>
      </c>
      <c r="J83" s="33">
        <v>300000</v>
      </c>
      <c r="K83" s="33">
        <v>350000</v>
      </c>
      <c r="L83" s="33">
        <f t="shared" si="81"/>
        <v>190000</v>
      </c>
      <c r="M83" s="35">
        <f t="shared" si="87"/>
        <v>12183000</v>
      </c>
      <c r="N83" s="36">
        <f t="shared" si="82"/>
        <v>2436600</v>
      </c>
      <c r="O83" s="37">
        <f t="shared" si="88"/>
        <v>1218300</v>
      </c>
      <c r="P83" s="38">
        <f t="shared" si="89"/>
        <v>1218300</v>
      </c>
      <c r="Q83" s="39">
        <f t="shared" si="90"/>
        <v>1218300</v>
      </c>
      <c r="R83" s="40">
        <f t="shared" si="91"/>
        <v>2436600</v>
      </c>
      <c r="S83" s="39">
        <f t="shared" si="92"/>
        <v>2436600</v>
      </c>
      <c r="T83" s="40">
        <f t="shared" si="93"/>
        <v>1218300</v>
      </c>
      <c r="U83" s="41">
        <f t="shared" si="83"/>
        <v>95000</v>
      </c>
      <c r="V83" s="42">
        <f t="shared" si="84"/>
        <v>45600</v>
      </c>
      <c r="W83" s="43" t="s">
        <v>231</v>
      </c>
      <c r="X83" s="43" t="s">
        <v>232</v>
      </c>
      <c r="Y83" s="43" t="s">
        <v>26</v>
      </c>
      <c r="Z83" s="43" t="s">
        <v>27</v>
      </c>
    </row>
    <row r="84" spans="1:26" s="44" customFormat="1" ht="24.95" customHeight="1">
      <c r="A84" s="31">
        <f t="shared" si="85"/>
        <v>71</v>
      </c>
      <c r="B84" s="31" t="s">
        <v>233</v>
      </c>
      <c r="C84" s="31" t="s">
        <v>21</v>
      </c>
      <c r="D84" s="31" t="s">
        <v>22</v>
      </c>
      <c r="E84" s="32">
        <v>1305</v>
      </c>
      <c r="F84" s="32">
        <f t="shared" si="94"/>
        <v>1520</v>
      </c>
      <c r="G84" s="32">
        <f t="shared" si="95"/>
        <v>1900</v>
      </c>
      <c r="H84" s="33">
        <v>5970</v>
      </c>
      <c r="I84" s="34">
        <f t="shared" si="86"/>
        <v>11343000</v>
      </c>
      <c r="J84" s="33">
        <v>300000</v>
      </c>
      <c r="K84" s="33">
        <v>350000</v>
      </c>
      <c r="L84" s="33">
        <f t="shared" si="81"/>
        <v>190000</v>
      </c>
      <c r="M84" s="35">
        <f t="shared" si="87"/>
        <v>12183000</v>
      </c>
      <c r="N84" s="36">
        <f t="shared" si="82"/>
        <v>2436600</v>
      </c>
      <c r="O84" s="37">
        <f t="shared" si="88"/>
        <v>1218300</v>
      </c>
      <c r="P84" s="38">
        <f t="shared" si="89"/>
        <v>1218300</v>
      </c>
      <c r="Q84" s="39">
        <f t="shared" si="90"/>
        <v>1218300</v>
      </c>
      <c r="R84" s="40">
        <f t="shared" si="91"/>
        <v>2436600</v>
      </c>
      <c r="S84" s="39">
        <f t="shared" si="92"/>
        <v>2436600</v>
      </c>
      <c r="T84" s="40">
        <f t="shared" si="93"/>
        <v>1218300</v>
      </c>
      <c r="U84" s="41">
        <f t="shared" si="83"/>
        <v>95000</v>
      </c>
      <c r="V84" s="42">
        <f t="shared" si="84"/>
        <v>45600</v>
      </c>
      <c r="W84" s="43" t="s">
        <v>29</v>
      </c>
      <c r="X84" s="43" t="s">
        <v>228</v>
      </c>
      <c r="Y84" s="43" t="s">
        <v>234</v>
      </c>
      <c r="Z84" s="43" t="s">
        <v>27</v>
      </c>
    </row>
    <row r="85" spans="1:26" s="48" customFormat="1" ht="24.95" customHeight="1">
      <c r="A85" s="31">
        <v>72</v>
      </c>
      <c r="B85" s="45" t="s">
        <v>235</v>
      </c>
      <c r="C85" s="45" t="s">
        <v>21</v>
      </c>
      <c r="D85" s="45" t="s">
        <v>35</v>
      </c>
      <c r="E85" s="46">
        <f>ROUND(120.774*10.76,0)</f>
        <v>1300</v>
      </c>
      <c r="F85" s="46">
        <f>ROUND(139*10.76,0)</f>
        <v>1496</v>
      </c>
      <c r="G85" s="46">
        <f t="shared" si="95"/>
        <v>1870</v>
      </c>
      <c r="H85" s="47">
        <v>5920</v>
      </c>
      <c r="I85" s="34">
        <f t="shared" si="86"/>
        <v>11070400</v>
      </c>
      <c r="J85" s="47">
        <v>300000</v>
      </c>
      <c r="K85" s="47">
        <v>350000</v>
      </c>
      <c r="L85" s="47">
        <f t="shared" si="81"/>
        <v>187000</v>
      </c>
      <c r="M85" s="35">
        <f t="shared" si="87"/>
        <v>11907400</v>
      </c>
      <c r="N85" s="36">
        <f t="shared" si="82"/>
        <v>2381480</v>
      </c>
      <c r="O85" s="37">
        <f t="shared" si="88"/>
        <v>1190740</v>
      </c>
      <c r="P85" s="38">
        <f t="shared" si="89"/>
        <v>1190740</v>
      </c>
      <c r="Q85" s="39">
        <f t="shared" si="90"/>
        <v>1190740</v>
      </c>
      <c r="R85" s="40">
        <f t="shared" si="91"/>
        <v>2381480</v>
      </c>
      <c r="S85" s="39">
        <f t="shared" si="92"/>
        <v>2381480</v>
      </c>
      <c r="T85" s="40">
        <f t="shared" si="93"/>
        <v>1190740</v>
      </c>
      <c r="U85" s="41">
        <f t="shared" si="83"/>
        <v>93500</v>
      </c>
      <c r="V85" s="42">
        <f t="shared" si="84"/>
        <v>44880</v>
      </c>
      <c r="W85" s="43" t="s">
        <v>27</v>
      </c>
      <c r="X85" s="43" t="s">
        <v>236</v>
      </c>
      <c r="Y85" s="43" t="s">
        <v>237</v>
      </c>
      <c r="Z85" s="43" t="s">
        <v>238</v>
      </c>
    </row>
    <row r="86" spans="1:26" s="52" customFormat="1" ht="24.95" customHeight="1">
      <c r="A86" s="31">
        <f t="shared" si="85"/>
        <v>73</v>
      </c>
      <c r="B86" s="49" t="s">
        <v>239</v>
      </c>
      <c r="C86" s="49" t="s">
        <v>40</v>
      </c>
      <c r="D86" s="49" t="s">
        <v>35</v>
      </c>
      <c r="E86" s="50">
        <v>908</v>
      </c>
      <c r="F86" s="50">
        <f>ROUND(92*10.76,0)</f>
        <v>990</v>
      </c>
      <c r="G86" s="50">
        <v>1235</v>
      </c>
      <c r="H86" s="51">
        <v>5820</v>
      </c>
      <c r="I86" s="34">
        <f t="shared" si="86"/>
        <v>7187700</v>
      </c>
      <c r="J86" s="51">
        <v>300000</v>
      </c>
      <c r="K86" s="51">
        <v>200000</v>
      </c>
      <c r="L86" s="51">
        <f t="shared" si="81"/>
        <v>123500</v>
      </c>
      <c r="M86" s="35">
        <f t="shared" si="87"/>
        <v>7811200</v>
      </c>
      <c r="N86" s="36">
        <f t="shared" si="82"/>
        <v>1562240</v>
      </c>
      <c r="O86" s="37">
        <f t="shared" si="88"/>
        <v>781120</v>
      </c>
      <c r="P86" s="38">
        <f t="shared" si="89"/>
        <v>781120</v>
      </c>
      <c r="Q86" s="39">
        <f t="shared" si="90"/>
        <v>781120</v>
      </c>
      <c r="R86" s="40">
        <f t="shared" si="91"/>
        <v>1562240</v>
      </c>
      <c r="S86" s="39">
        <f t="shared" si="92"/>
        <v>1562240</v>
      </c>
      <c r="T86" s="40">
        <f t="shared" si="93"/>
        <v>781120</v>
      </c>
      <c r="U86" s="41">
        <f t="shared" si="83"/>
        <v>61750</v>
      </c>
      <c r="V86" s="42">
        <f t="shared" si="84"/>
        <v>29640</v>
      </c>
      <c r="W86" s="43" t="s">
        <v>240</v>
      </c>
      <c r="X86" s="43" t="s">
        <v>72</v>
      </c>
      <c r="Y86" s="43" t="s">
        <v>241</v>
      </c>
      <c r="Z86" s="43" t="s">
        <v>242</v>
      </c>
    </row>
    <row r="87" spans="1:26" s="48" customFormat="1" ht="24.95" customHeight="1">
      <c r="A87" s="31">
        <v>74</v>
      </c>
      <c r="B87" s="45" t="s">
        <v>243</v>
      </c>
      <c r="C87" s="45" t="s">
        <v>21</v>
      </c>
      <c r="D87" s="45" t="s">
        <v>35</v>
      </c>
      <c r="E87" s="46">
        <f>ROUND(120.774*10.76,0)</f>
        <v>1300</v>
      </c>
      <c r="F87" s="46">
        <f>ROUND(139*10.76,0)</f>
        <v>1496</v>
      </c>
      <c r="G87" s="46">
        <f t="shared" ref="G87:G95" si="96">ROUND(F87*1.25,0)</f>
        <v>1870</v>
      </c>
      <c r="H87" s="47">
        <v>5920</v>
      </c>
      <c r="I87" s="34">
        <f t="shared" si="86"/>
        <v>11070400</v>
      </c>
      <c r="J87" s="47">
        <v>300000</v>
      </c>
      <c r="K87" s="47">
        <v>350000</v>
      </c>
      <c r="L87" s="47">
        <f t="shared" si="81"/>
        <v>187000</v>
      </c>
      <c r="M87" s="35">
        <f t="shared" si="87"/>
        <v>11907400</v>
      </c>
      <c r="N87" s="36">
        <f t="shared" si="82"/>
        <v>2381480</v>
      </c>
      <c r="O87" s="37">
        <f t="shared" si="88"/>
        <v>1190740</v>
      </c>
      <c r="P87" s="38">
        <f t="shared" si="89"/>
        <v>1190740</v>
      </c>
      <c r="Q87" s="39">
        <f t="shared" si="90"/>
        <v>1190740</v>
      </c>
      <c r="R87" s="40">
        <f t="shared" si="91"/>
        <v>2381480</v>
      </c>
      <c r="S87" s="39">
        <f t="shared" si="92"/>
        <v>2381480</v>
      </c>
      <c r="T87" s="40">
        <f t="shared" si="93"/>
        <v>1190740</v>
      </c>
      <c r="U87" s="41">
        <f t="shared" si="83"/>
        <v>93500</v>
      </c>
      <c r="V87" s="42">
        <f t="shared" si="84"/>
        <v>44880</v>
      </c>
      <c r="W87" s="43" t="s">
        <v>244</v>
      </c>
      <c r="X87" s="43" t="s">
        <v>245</v>
      </c>
      <c r="Y87" s="43" t="s">
        <v>187</v>
      </c>
      <c r="Z87" s="43" t="s">
        <v>246</v>
      </c>
    </row>
    <row r="88" spans="1:26" s="82" customFormat="1" ht="24.95" customHeight="1">
      <c r="A88" s="31">
        <f t="shared" si="85"/>
        <v>75</v>
      </c>
      <c r="B88" s="79" t="s">
        <v>247</v>
      </c>
      <c r="C88" s="79" t="s">
        <v>156</v>
      </c>
      <c r="D88" s="79" t="s">
        <v>157</v>
      </c>
      <c r="E88" s="80">
        <v>2667</v>
      </c>
      <c r="F88" s="80">
        <f>ROUND(278.39*10.76,0)</f>
        <v>2995</v>
      </c>
      <c r="G88" s="80">
        <v>3745</v>
      </c>
      <c r="H88" s="81">
        <v>5920</v>
      </c>
      <c r="I88" s="34">
        <f t="shared" si="86"/>
        <v>22170400</v>
      </c>
      <c r="J88" s="81">
        <v>300000</v>
      </c>
      <c r="K88" s="81">
        <v>500000</v>
      </c>
      <c r="L88" s="81">
        <f t="shared" si="81"/>
        <v>374500</v>
      </c>
      <c r="M88" s="35">
        <f t="shared" si="87"/>
        <v>23344900</v>
      </c>
      <c r="N88" s="36">
        <f t="shared" si="82"/>
        <v>4668980</v>
      </c>
      <c r="O88" s="37">
        <f t="shared" si="88"/>
        <v>2334490</v>
      </c>
      <c r="P88" s="38">
        <f t="shared" si="89"/>
        <v>2334490</v>
      </c>
      <c r="Q88" s="39">
        <f t="shared" si="90"/>
        <v>2334490</v>
      </c>
      <c r="R88" s="40">
        <f t="shared" si="91"/>
        <v>4668980</v>
      </c>
      <c r="S88" s="39">
        <f t="shared" si="92"/>
        <v>4668980</v>
      </c>
      <c r="T88" s="40">
        <f t="shared" si="93"/>
        <v>2334490</v>
      </c>
      <c r="U88" s="41">
        <f t="shared" si="83"/>
        <v>187250</v>
      </c>
      <c r="V88" s="42">
        <f t="shared" si="84"/>
        <v>89880</v>
      </c>
      <c r="W88" s="78" t="s">
        <v>248</v>
      </c>
      <c r="X88" s="78" t="s">
        <v>191</v>
      </c>
      <c r="Y88" s="78" t="s">
        <v>249</v>
      </c>
      <c r="Z88" s="78" t="s">
        <v>225</v>
      </c>
    </row>
    <row r="89" spans="1:26" s="82" customFormat="1" ht="24.95" customHeight="1">
      <c r="A89" s="31">
        <f t="shared" si="85"/>
        <v>76</v>
      </c>
      <c r="B89" s="79" t="s">
        <v>250</v>
      </c>
      <c r="C89" s="79" t="s">
        <v>156</v>
      </c>
      <c r="D89" s="79" t="s">
        <v>157</v>
      </c>
      <c r="E89" s="80">
        <v>2667</v>
      </c>
      <c r="F89" s="80">
        <f>ROUND(278.39*10.76,0)</f>
        <v>2995</v>
      </c>
      <c r="G89" s="80">
        <v>3745</v>
      </c>
      <c r="H89" s="81">
        <v>5920</v>
      </c>
      <c r="I89" s="34">
        <f t="shared" si="86"/>
        <v>22170400</v>
      </c>
      <c r="J89" s="81">
        <v>300000</v>
      </c>
      <c r="K89" s="81">
        <v>500000</v>
      </c>
      <c r="L89" s="81">
        <f t="shared" si="81"/>
        <v>374500</v>
      </c>
      <c r="M89" s="35">
        <f t="shared" si="87"/>
        <v>23344900</v>
      </c>
      <c r="N89" s="36">
        <f t="shared" si="82"/>
        <v>4668980</v>
      </c>
      <c r="O89" s="37">
        <f t="shared" si="88"/>
        <v>2334490</v>
      </c>
      <c r="P89" s="38">
        <f t="shared" si="89"/>
        <v>2334490</v>
      </c>
      <c r="Q89" s="39">
        <f t="shared" si="90"/>
        <v>2334490</v>
      </c>
      <c r="R89" s="40">
        <f t="shared" si="91"/>
        <v>4668980</v>
      </c>
      <c r="S89" s="39">
        <f t="shared" si="92"/>
        <v>4668980</v>
      </c>
      <c r="T89" s="40">
        <f t="shared" si="93"/>
        <v>2334490</v>
      </c>
      <c r="U89" s="41">
        <f t="shared" si="83"/>
        <v>187250</v>
      </c>
      <c r="V89" s="42">
        <f t="shared" si="84"/>
        <v>89880</v>
      </c>
      <c r="W89" s="43" t="s">
        <v>251</v>
      </c>
      <c r="X89" s="43" t="s">
        <v>191</v>
      </c>
      <c r="Y89" s="43" t="s">
        <v>252</v>
      </c>
      <c r="Z89" s="43" t="s">
        <v>223</v>
      </c>
    </row>
    <row r="90" spans="1:26" s="44" customFormat="1" ht="24.95" customHeight="1">
      <c r="A90" s="31">
        <f t="shared" si="85"/>
        <v>77</v>
      </c>
      <c r="B90" s="31" t="s">
        <v>253</v>
      </c>
      <c r="C90" s="31" t="s">
        <v>21</v>
      </c>
      <c r="D90" s="31" t="s">
        <v>22</v>
      </c>
      <c r="E90" s="32">
        <f>ROUND(120.774*10.76,0)</f>
        <v>1300</v>
      </c>
      <c r="F90" s="32">
        <f>ROUND(139*10.76,0)</f>
        <v>1496</v>
      </c>
      <c r="G90" s="32">
        <f t="shared" si="96"/>
        <v>1870</v>
      </c>
      <c r="H90" s="33">
        <v>5970</v>
      </c>
      <c r="I90" s="34">
        <f t="shared" si="86"/>
        <v>11163900</v>
      </c>
      <c r="J90" s="33">
        <v>300000</v>
      </c>
      <c r="K90" s="33">
        <v>350000</v>
      </c>
      <c r="L90" s="33">
        <f t="shared" si="81"/>
        <v>187000</v>
      </c>
      <c r="M90" s="35">
        <f t="shared" si="87"/>
        <v>12000900</v>
      </c>
      <c r="N90" s="36">
        <f t="shared" si="82"/>
        <v>2400180</v>
      </c>
      <c r="O90" s="37">
        <f t="shared" si="88"/>
        <v>1200090</v>
      </c>
      <c r="P90" s="38">
        <f t="shared" si="89"/>
        <v>1200090</v>
      </c>
      <c r="Q90" s="39">
        <f t="shared" si="90"/>
        <v>1200090</v>
      </c>
      <c r="R90" s="40">
        <f t="shared" si="91"/>
        <v>2400180</v>
      </c>
      <c r="S90" s="39">
        <f t="shared" si="92"/>
        <v>2400180</v>
      </c>
      <c r="T90" s="40">
        <f t="shared" si="93"/>
        <v>1200090</v>
      </c>
      <c r="U90" s="41">
        <f t="shared" si="83"/>
        <v>93500</v>
      </c>
      <c r="V90" s="42">
        <f t="shared" si="84"/>
        <v>44880</v>
      </c>
      <c r="W90" s="43" t="s">
        <v>254</v>
      </c>
      <c r="X90" s="43" t="s">
        <v>198</v>
      </c>
      <c r="Y90" s="43" t="s">
        <v>255</v>
      </c>
      <c r="Z90" s="43" t="s">
        <v>187</v>
      </c>
    </row>
    <row r="91" spans="1:26" s="48" customFormat="1" ht="24.95" customHeight="1">
      <c r="A91" s="31">
        <v>78</v>
      </c>
      <c r="B91" s="45" t="s">
        <v>256</v>
      </c>
      <c r="C91" s="45" t="s">
        <v>21</v>
      </c>
      <c r="D91" s="45" t="s">
        <v>35</v>
      </c>
      <c r="E91" s="46">
        <v>1305</v>
      </c>
      <c r="F91" s="46">
        <f t="shared" ref="F91:F95" si="97">ROUND(141.3*10.76,0)</f>
        <v>1520</v>
      </c>
      <c r="G91" s="46">
        <f t="shared" si="96"/>
        <v>1900</v>
      </c>
      <c r="H91" s="47">
        <v>5920</v>
      </c>
      <c r="I91" s="34">
        <f t="shared" si="86"/>
        <v>11248000</v>
      </c>
      <c r="J91" s="47">
        <v>300000</v>
      </c>
      <c r="K91" s="47">
        <v>350000</v>
      </c>
      <c r="L91" s="47">
        <f t="shared" si="81"/>
        <v>190000</v>
      </c>
      <c r="M91" s="35">
        <f t="shared" si="87"/>
        <v>12088000</v>
      </c>
      <c r="N91" s="36">
        <f t="shared" si="82"/>
        <v>2417600</v>
      </c>
      <c r="O91" s="37">
        <f t="shared" si="88"/>
        <v>1208800</v>
      </c>
      <c r="P91" s="38">
        <f t="shared" si="89"/>
        <v>1208800</v>
      </c>
      <c r="Q91" s="39">
        <f t="shared" si="90"/>
        <v>1208800</v>
      </c>
      <c r="R91" s="40">
        <f t="shared" si="91"/>
        <v>2417600</v>
      </c>
      <c r="S91" s="39">
        <f t="shared" si="92"/>
        <v>2417600</v>
      </c>
      <c r="T91" s="40">
        <f t="shared" si="93"/>
        <v>1208800</v>
      </c>
      <c r="U91" s="41">
        <f t="shared" si="83"/>
        <v>95000</v>
      </c>
      <c r="V91" s="42">
        <f t="shared" si="84"/>
        <v>45600</v>
      </c>
      <c r="W91" s="43" t="s">
        <v>27</v>
      </c>
      <c r="X91" s="43" t="s">
        <v>29</v>
      </c>
      <c r="Y91" s="43" t="s">
        <v>49</v>
      </c>
      <c r="Z91" s="43" t="s">
        <v>257</v>
      </c>
    </row>
    <row r="92" spans="1:26" s="48" customFormat="1" ht="24.95" customHeight="1">
      <c r="A92" s="31">
        <f t="shared" si="85"/>
        <v>79</v>
      </c>
      <c r="B92" s="45" t="s">
        <v>258</v>
      </c>
      <c r="C92" s="45" t="s">
        <v>21</v>
      </c>
      <c r="D92" s="45" t="s">
        <v>35</v>
      </c>
      <c r="E92" s="46">
        <v>1305</v>
      </c>
      <c r="F92" s="46">
        <f t="shared" si="97"/>
        <v>1520</v>
      </c>
      <c r="G92" s="46">
        <f t="shared" si="96"/>
        <v>1900</v>
      </c>
      <c r="H92" s="47">
        <v>5920</v>
      </c>
      <c r="I92" s="34">
        <f t="shared" si="86"/>
        <v>11248000</v>
      </c>
      <c r="J92" s="47">
        <v>300000</v>
      </c>
      <c r="K92" s="47">
        <v>350000</v>
      </c>
      <c r="L92" s="47">
        <f t="shared" si="81"/>
        <v>190000</v>
      </c>
      <c r="M92" s="35">
        <f t="shared" si="87"/>
        <v>12088000</v>
      </c>
      <c r="N92" s="36">
        <f t="shared" si="82"/>
        <v>2417600</v>
      </c>
      <c r="O92" s="37">
        <f t="shared" si="88"/>
        <v>1208800</v>
      </c>
      <c r="P92" s="38">
        <f t="shared" si="89"/>
        <v>1208800</v>
      </c>
      <c r="Q92" s="39">
        <f t="shared" si="90"/>
        <v>1208800</v>
      </c>
      <c r="R92" s="40">
        <f t="shared" si="91"/>
        <v>2417600</v>
      </c>
      <c r="S92" s="39">
        <f t="shared" si="92"/>
        <v>2417600</v>
      </c>
      <c r="T92" s="40">
        <f t="shared" si="93"/>
        <v>1208800</v>
      </c>
      <c r="U92" s="41">
        <f t="shared" si="83"/>
        <v>95000</v>
      </c>
      <c r="V92" s="42">
        <f t="shared" si="84"/>
        <v>45600</v>
      </c>
      <c r="W92" s="43" t="s">
        <v>29</v>
      </c>
      <c r="X92" s="43" t="s">
        <v>259</v>
      </c>
      <c r="Y92" s="43" t="s">
        <v>49</v>
      </c>
      <c r="Z92" s="43" t="s">
        <v>260</v>
      </c>
    </row>
    <row r="93" spans="1:26" s="48" customFormat="1" ht="24.95" customHeight="1">
      <c r="A93" s="31">
        <f t="shared" si="85"/>
        <v>80</v>
      </c>
      <c r="B93" s="45" t="s">
        <v>261</v>
      </c>
      <c r="C93" s="45" t="s">
        <v>21</v>
      </c>
      <c r="D93" s="45" t="s">
        <v>35</v>
      </c>
      <c r="E93" s="46">
        <v>1305</v>
      </c>
      <c r="F93" s="46">
        <f t="shared" si="97"/>
        <v>1520</v>
      </c>
      <c r="G93" s="46">
        <f t="shared" si="96"/>
        <v>1900</v>
      </c>
      <c r="H93" s="47">
        <v>5920</v>
      </c>
      <c r="I93" s="34">
        <f t="shared" si="86"/>
        <v>11248000</v>
      </c>
      <c r="J93" s="47">
        <v>300000</v>
      </c>
      <c r="K93" s="47">
        <v>350000</v>
      </c>
      <c r="L93" s="47">
        <f t="shared" si="81"/>
        <v>190000</v>
      </c>
      <c r="M93" s="35">
        <f t="shared" si="87"/>
        <v>12088000</v>
      </c>
      <c r="N93" s="36">
        <f t="shared" si="82"/>
        <v>2417600</v>
      </c>
      <c r="O93" s="37">
        <f t="shared" si="88"/>
        <v>1208800</v>
      </c>
      <c r="P93" s="38">
        <f t="shared" si="89"/>
        <v>1208800</v>
      </c>
      <c r="Q93" s="39">
        <f t="shared" si="90"/>
        <v>1208800</v>
      </c>
      <c r="R93" s="40">
        <f t="shared" si="91"/>
        <v>2417600</v>
      </c>
      <c r="S93" s="39">
        <f t="shared" si="92"/>
        <v>2417600</v>
      </c>
      <c r="T93" s="40">
        <f t="shared" si="93"/>
        <v>1208800</v>
      </c>
      <c r="U93" s="41">
        <f t="shared" si="83"/>
        <v>95000</v>
      </c>
      <c r="V93" s="42">
        <f t="shared" si="84"/>
        <v>45600</v>
      </c>
      <c r="W93" s="43" t="s">
        <v>262</v>
      </c>
      <c r="X93" s="43" t="s">
        <v>263</v>
      </c>
      <c r="Y93" s="43" t="s">
        <v>49</v>
      </c>
      <c r="Z93" s="43" t="s">
        <v>26</v>
      </c>
    </row>
    <row r="94" spans="1:26" s="48" customFormat="1" ht="24.95" customHeight="1">
      <c r="A94" s="31">
        <f t="shared" si="85"/>
        <v>81</v>
      </c>
      <c r="B94" s="45" t="s">
        <v>264</v>
      </c>
      <c r="C94" s="45" t="s">
        <v>21</v>
      </c>
      <c r="D94" s="45" t="s">
        <v>35</v>
      </c>
      <c r="E94" s="46">
        <v>1305</v>
      </c>
      <c r="F94" s="46">
        <f t="shared" si="97"/>
        <v>1520</v>
      </c>
      <c r="G94" s="46">
        <f t="shared" si="96"/>
        <v>1900</v>
      </c>
      <c r="H94" s="47">
        <v>5920</v>
      </c>
      <c r="I94" s="34">
        <f t="shared" si="86"/>
        <v>11248000</v>
      </c>
      <c r="J94" s="47">
        <v>300000</v>
      </c>
      <c r="K94" s="47">
        <v>350000</v>
      </c>
      <c r="L94" s="47">
        <f t="shared" si="81"/>
        <v>190000</v>
      </c>
      <c r="M94" s="35">
        <f t="shared" si="87"/>
        <v>12088000</v>
      </c>
      <c r="N94" s="36">
        <f t="shared" si="82"/>
        <v>2417600</v>
      </c>
      <c r="O94" s="37">
        <f t="shared" si="88"/>
        <v>1208800</v>
      </c>
      <c r="P94" s="38">
        <f t="shared" si="89"/>
        <v>1208800</v>
      </c>
      <c r="Q94" s="39">
        <f t="shared" si="90"/>
        <v>1208800</v>
      </c>
      <c r="R94" s="40">
        <f t="shared" si="91"/>
        <v>2417600</v>
      </c>
      <c r="S94" s="39">
        <f t="shared" si="92"/>
        <v>2417600</v>
      </c>
      <c r="T94" s="40">
        <f t="shared" si="93"/>
        <v>1208800</v>
      </c>
      <c r="U94" s="41">
        <f t="shared" si="83"/>
        <v>95000</v>
      </c>
      <c r="V94" s="42">
        <f t="shared" si="84"/>
        <v>45600</v>
      </c>
      <c r="W94" s="43" t="s">
        <v>259</v>
      </c>
      <c r="X94" s="43" t="s">
        <v>29</v>
      </c>
      <c r="Y94" s="43" t="s">
        <v>49</v>
      </c>
      <c r="Z94" s="43" t="s">
        <v>265</v>
      </c>
    </row>
    <row r="95" spans="1:26" s="48" customFormat="1" ht="24.95" customHeight="1">
      <c r="A95" s="31">
        <f t="shared" si="85"/>
        <v>82</v>
      </c>
      <c r="B95" s="45" t="s">
        <v>266</v>
      </c>
      <c r="C95" s="45" t="s">
        <v>21</v>
      </c>
      <c r="D95" s="45" t="s">
        <v>35</v>
      </c>
      <c r="E95" s="46">
        <v>1305</v>
      </c>
      <c r="F95" s="46">
        <f t="shared" si="97"/>
        <v>1520</v>
      </c>
      <c r="G95" s="46">
        <f t="shared" si="96"/>
        <v>1900</v>
      </c>
      <c r="H95" s="47">
        <v>5920</v>
      </c>
      <c r="I95" s="34">
        <f t="shared" si="86"/>
        <v>11248000</v>
      </c>
      <c r="J95" s="47">
        <v>300000</v>
      </c>
      <c r="K95" s="47">
        <v>350000</v>
      </c>
      <c r="L95" s="47">
        <f t="shared" si="81"/>
        <v>190000</v>
      </c>
      <c r="M95" s="35">
        <f t="shared" si="87"/>
        <v>12088000</v>
      </c>
      <c r="N95" s="36">
        <f t="shared" si="82"/>
        <v>2417600</v>
      </c>
      <c r="O95" s="37">
        <f t="shared" si="88"/>
        <v>1208800</v>
      </c>
      <c r="P95" s="38">
        <f t="shared" si="89"/>
        <v>1208800</v>
      </c>
      <c r="Q95" s="39">
        <f t="shared" si="90"/>
        <v>1208800</v>
      </c>
      <c r="R95" s="40">
        <f t="shared" si="91"/>
        <v>2417600</v>
      </c>
      <c r="S95" s="39">
        <f t="shared" si="92"/>
        <v>2417600</v>
      </c>
      <c r="T95" s="40">
        <f t="shared" si="93"/>
        <v>1208800</v>
      </c>
      <c r="U95" s="41">
        <f t="shared" si="83"/>
        <v>95000</v>
      </c>
      <c r="V95" s="42">
        <f t="shared" si="84"/>
        <v>45600</v>
      </c>
      <c r="W95" s="43" t="s">
        <v>29</v>
      </c>
      <c r="X95" s="43" t="s">
        <v>267</v>
      </c>
      <c r="Y95" s="43" t="s">
        <v>49</v>
      </c>
      <c r="Z95" s="43" t="s">
        <v>268</v>
      </c>
    </row>
    <row r="96" spans="1:26" s="82" customFormat="1" ht="24.95" customHeight="1">
      <c r="A96" s="31">
        <f t="shared" si="85"/>
        <v>83</v>
      </c>
      <c r="B96" s="79" t="s">
        <v>269</v>
      </c>
      <c r="C96" s="79" t="s">
        <v>156</v>
      </c>
      <c r="D96" s="79" t="s">
        <v>157</v>
      </c>
      <c r="E96" s="80">
        <v>2667</v>
      </c>
      <c r="F96" s="80">
        <f>ROUND(278.39*10.76,0)</f>
        <v>2995</v>
      </c>
      <c r="G96" s="80">
        <v>3745</v>
      </c>
      <c r="H96" s="81">
        <v>5920</v>
      </c>
      <c r="I96" s="34">
        <f t="shared" si="86"/>
        <v>22170400</v>
      </c>
      <c r="J96" s="81">
        <v>300000</v>
      </c>
      <c r="K96" s="81">
        <v>500000</v>
      </c>
      <c r="L96" s="81">
        <f t="shared" si="81"/>
        <v>374500</v>
      </c>
      <c r="M96" s="35">
        <f t="shared" si="87"/>
        <v>23344900</v>
      </c>
      <c r="N96" s="36">
        <f t="shared" si="82"/>
        <v>4668980</v>
      </c>
      <c r="O96" s="37">
        <f t="shared" si="88"/>
        <v>2334490</v>
      </c>
      <c r="P96" s="38">
        <f t="shared" si="89"/>
        <v>2334490</v>
      </c>
      <c r="Q96" s="39">
        <f t="shared" si="90"/>
        <v>2334490</v>
      </c>
      <c r="R96" s="40">
        <f t="shared" si="91"/>
        <v>4668980</v>
      </c>
      <c r="S96" s="39">
        <f t="shared" si="92"/>
        <v>4668980</v>
      </c>
      <c r="T96" s="40">
        <f t="shared" si="93"/>
        <v>2334490</v>
      </c>
      <c r="U96" s="41">
        <f t="shared" si="83"/>
        <v>187250</v>
      </c>
      <c r="V96" s="42">
        <f t="shared" si="84"/>
        <v>89880</v>
      </c>
      <c r="W96" s="43" t="s">
        <v>270</v>
      </c>
      <c r="X96" s="43" t="s">
        <v>191</v>
      </c>
      <c r="Y96" s="43" t="s">
        <v>49</v>
      </c>
      <c r="Z96" s="43" t="s">
        <v>249</v>
      </c>
    </row>
    <row r="97" spans="1:26" s="61" customFormat="1" ht="24.95" customHeight="1">
      <c r="A97" s="31"/>
      <c r="B97" s="54"/>
      <c r="C97" s="54"/>
      <c r="D97" s="54"/>
      <c r="E97" s="55"/>
      <c r="F97" s="55"/>
      <c r="G97" s="55"/>
      <c r="H97" s="56"/>
      <c r="I97" s="56"/>
      <c r="J97" s="56"/>
      <c r="K97" s="56"/>
      <c r="L97" s="56"/>
      <c r="M97" s="57"/>
      <c r="N97" s="58"/>
      <c r="O97" s="58"/>
      <c r="P97" s="58"/>
      <c r="Q97" s="58"/>
      <c r="R97" s="58"/>
      <c r="S97" s="58"/>
      <c r="T97" s="40"/>
      <c r="U97" s="58"/>
      <c r="V97" s="59"/>
      <c r="W97" s="60"/>
      <c r="X97" s="60"/>
      <c r="Y97" s="60"/>
      <c r="Z97" s="60"/>
    </row>
    <row r="98" spans="1:26" s="15" customFormat="1" ht="24.95" customHeight="1">
      <c r="A98" s="31"/>
      <c r="B98" s="13" t="s">
        <v>500</v>
      </c>
      <c r="C98" s="12"/>
      <c r="D98" s="12"/>
      <c r="E98" s="62"/>
      <c r="F98" s="62"/>
      <c r="G98" s="62"/>
      <c r="H98" s="67"/>
      <c r="I98" s="67"/>
      <c r="J98" s="67"/>
      <c r="K98" s="67"/>
      <c r="L98" s="67"/>
      <c r="M98" s="68"/>
      <c r="N98" s="69"/>
      <c r="O98" s="69"/>
      <c r="P98" s="69"/>
      <c r="Q98" s="69"/>
      <c r="R98" s="69"/>
      <c r="S98" s="69"/>
      <c r="T98" s="40"/>
      <c r="U98" s="69"/>
      <c r="V98" s="12"/>
      <c r="W98" s="63"/>
      <c r="X98" s="63"/>
      <c r="Y98" s="63"/>
      <c r="Z98" s="63"/>
    </row>
    <row r="99" spans="1:26" s="82" customFormat="1" ht="24.95" customHeight="1">
      <c r="A99" s="31">
        <f>A96+1</f>
        <v>84</v>
      </c>
      <c r="B99" s="79" t="s">
        <v>271</v>
      </c>
      <c r="C99" s="79" t="s">
        <v>156</v>
      </c>
      <c r="D99" s="79" t="s">
        <v>157</v>
      </c>
      <c r="E99" s="80">
        <v>2667</v>
      </c>
      <c r="F99" s="80">
        <f>ROUND(278.39*10.76,0)</f>
        <v>2995</v>
      </c>
      <c r="G99" s="80">
        <v>3745</v>
      </c>
      <c r="H99" s="81">
        <v>5920</v>
      </c>
      <c r="I99" s="34">
        <f>G99*H99</f>
        <v>22170400</v>
      </c>
      <c r="J99" s="81">
        <v>300000</v>
      </c>
      <c r="K99" s="81">
        <v>500000</v>
      </c>
      <c r="L99" s="81">
        <f t="shared" ref="L99:L116" si="98">G99*100</f>
        <v>374500</v>
      </c>
      <c r="M99" s="35">
        <f>SUM(I99:L99)</f>
        <v>23344900</v>
      </c>
      <c r="N99" s="36">
        <f t="shared" ref="N99:N116" si="99">M99*20%</f>
        <v>4668980</v>
      </c>
      <c r="O99" s="37">
        <f>M99*10%</f>
        <v>2334490</v>
      </c>
      <c r="P99" s="38">
        <f>M99*10%</f>
        <v>2334490</v>
      </c>
      <c r="Q99" s="39">
        <f>M99*10%</f>
        <v>2334490</v>
      </c>
      <c r="R99" s="40">
        <f>M99*20%</f>
        <v>4668980</v>
      </c>
      <c r="S99" s="39">
        <f>M99*20%</f>
        <v>4668980</v>
      </c>
      <c r="T99" s="40">
        <f>M99*10%</f>
        <v>2334490</v>
      </c>
      <c r="U99" s="41">
        <f t="shared" ref="U99:U116" si="100">G99*50</f>
        <v>187250</v>
      </c>
      <c r="V99" s="42">
        <f t="shared" ref="V99:V116" si="101">G99*2*12</f>
        <v>89880</v>
      </c>
      <c r="W99" s="43" t="s">
        <v>272</v>
      </c>
      <c r="X99" s="43" t="s">
        <v>158</v>
      </c>
      <c r="Y99" s="43" t="s">
        <v>273</v>
      </c>
      <c r="Z99" s="43" t="s">
        <v>27</v>
      </c>
    </row>
    <row r="100" spans="1:26" s="44" customFormat="1" ht="24.95" customHeight="1">
      <c r="A100" s="31">
        <f t="shared" ref="A100:A116" si="102">A99+1</f>
        <v>85</v>
      </c>
      <c r="B100" s="31" t="s">
        <v>274</v>
      </c>
      <c r="C100" s="31" t="s">
        <v>21</v>
      </c>
      <c r="D100" s="31" t="s">
        <v>22</v>
      </c>
      <c r="E100" s="32">
        <v>1305</v>
      </c>
      <c r="F100" s="32">
        <f>ROUND(141.3*10.76,0)</f>
        <v>1520</v>
      </c>
      <c r="G100" s="32">
        <f>ROUND(F100*1.25,0)</f>
        <v>1900</v>
      </c>
      <c r="H100" s="33">
        <v>5970</v>
      </c>
      <c r="I100" s="34">
        <f t="shared" ref="I100:I116" si="103">G100*H100</f>
        <v>11343000</v>
      </c>
      <c r="J100" s="33">
        <v>300000</v>
      </c>
      <c r="K100" s="33">
        <v>350000</v>
      </c>
      <c r="L100" s="33">
        <f t="shared" si="98"/>
        <v>190000</v>
      </c>
      <c r="M100" s="35">
        <f t="shared" ref="M100:M116" si="104">SUM(I100:L100)</f>
        <v>12183000</v>
      </c>
      <c r="N100" s="36">
        <f t="shared" si="99"/>
        <v>2436600</v>
      </c>
      <c r="O100" s="37">
        <f t="shared" ref="O100:O116" si="105">M100*10%</f>
        <v>1218300</v>
      </c>
      <c r="P100" s="38">
        <f t="shared" ref="P100:P116" si="106">M100*10%</f>
        <v>1218300</v>
      </c>
      <c r="Q100" s="39">
        <f t="shared" ref="Q100:Q116" si="107">M100*10%</f>
        <v>1218300</v>
      </c>
      <c r="R100" s="40">
        <f t="shared" ref="R100:R116" si="108">M100*20%</f>
        <v>2436600</v>
      </c>
      <c r="S100" s="39">
        <f t="shared" ref="S100:S116" si="109">M100*20%</f>
        <v>2436600</v>
      </c>
      <c r="T100" s="40">
        <f t="shared" ref="T100:T116" si="110">M100*10%</f>
        <v>1218300</v>
      </c>
      <c r="U100" s="41">
        <f t="shared" si="100"/>
        <v>95000</v>
      </c>
      <c r="V100" s="42">
        <f t="shared" si="101"/>
        <v>45600</v>
      </c>
      <c r="W100" s="43" t="s">
        <v>29</v>
      </c>
      <c r="X100" s="43" t="s">
        <v>275</v>
      </c>
      <c r="Y100" s="43" t="s">
        <v>276</v>
      </c>
      <c r="Z100" s="43" t="s">
        <v>27</v>
      </c>
    </row>
    <row r="101" spans="1:26" s="44" customFormat="1" ht="24.95" customHeight="1">
      <c r="A101" s="31">
        <f t="shared" si="102"/>
        <v>86</v>
      </c>
      <c r="B101" s="31" t="s">
        <v>277</v>
      </c>
      <c r="C101" s="31" t="s">
        <v>21</v>
      </c>
      <c r="D101" s="31" t="s">
        <v>22</v>
      </c>
      <c r="E101" s="32">
        <v>1305</v>
      </c>
      <c r="F101" s="32">
        <f t="shared" ref="F101:F103" si="111">ROUND(141.3*10.76,0)</f>
        <v>1520</v>
      </c>
      <c r="G101" s="32">
        <f t="shared" ref="G101:G104" si="112">ROUND(F101*1.25,0)</f>
        <v>1900</v>
      </c>
      <c r="H101" s="33">
        <v>5970</v>
      </c>
      <c r="I101" s="34">
        <f t="shared" si="103"/>
        <v>11343000</v>
      </c>
      <c r="J101" s="33">
        <v>300000</v>
      </c>
      <c r="K101" s="33">
        <v>350000</v>
      </c>
      <c r="L101" s="33">
        <f t="shared" si="98"/>
        <v>190000</v>
      </c>
      <c r="M101" s="35">
        <f t="shared" si="104"/>
        <v>12183000</v>
      </c>
      <c r="N101" s="36">
        <f t="shared" si="99"/>
        <v>2436600</v>
      </c>
      <c r="O101" s="37">
        <f t="shared" si="105"/>
        <v>1218300</v>
      </c>
      <c r="P101" s="38">
        <f t="shared" si="106"/>
        <v>1218300</v>
      </c>
      <c r="Q101" s="39">
        <f t="shared" si="107"/>
        <v>1218300</v>
      </c>
      <c r="R101" s="40">
        <f t="shared" si="108"/>
        <v>2436600</v>
      </c>
      <c r="S101" s="39">
        <f t="shared" si="109"/>
        <v>2436600</v>
      </c>
      <c r="T101" s="40">
        <f t="shared" si="110"/>
        <v>1218300</v>
      </c>
      <c r="U101" s="41">
        <f t="shared" si="100"/>
        <v>95000</v>
      </c>
      <c r="V101" s="42">
        <f t="shared" si="101"/>
        <v>45600</v>
      </c>
      <c r="W101" s="43" t="s">
        <v>278</v>
      </c>
      <c r="X101" s="43" t="s">
        <v>29</v>
      </c>
      <c r="Y101" s="43" t="s">
        <v>279</v>
      </c>
      <c r="Z101" s="43" t="s">
        <v>27</v>
      </c>
    </row>
    <row r="102" spans="1:26" s="44" customFormat="1" ht="24.95" customHeight="1">
      <c r="A102" s="31">
        <f t="shared" si="102"/>
        <v>87</v>
      </c>
      <c r="B102" s="31" t="s">
        <v>280</v>
      </c>
      <c r="C102" s="31" t="s">
        <v>21</v>
      </c>
      <c r="D102" s="31" t="s">
        <v>22</v>
      </c>
      <c r="E102" s="32">
        <v>1305</v>
      </c>
      <c r="F102" s="32">
        <f t="shared" si="111"/>
        <v>1520</v>
      </c>
      <c r="G102" s="32">
        <f t="shared" si="112"/>
        <v>1900</v>
      </c>
      <c r="H102" s="33">
        <v>5970</v>
      </c>
      <c r="I102" s="34">
        <f t="shared" si="103"/>
        <v>11343000</v>
      </c>
      <c r="J102" s="33">
        <v>300000</v>
      </c>
      <c r="K102" s="33">
        <v>350000</v>
      </c>
      <c r="L102" s="33">
        <f t="shared" si="98"/>
        <v>190000</v>
      </c>
      <c r="M102" s="35">
        <f t="shared" si="104"/>
        <v>12183000</v>
      </c>
      <c r="N102" s="36">
        <f t="shared" si="99"/>
        <v>2436600</v>
      </c>
      <c r="O102" s="37">
        <f t="shared" si="105"/>
        <v>1218300</v>
      </c>
      <c r="P102" s="38">
        <f t="shared" si="106"/>
        <v>1218300</v>
      </c>
      <c r="Q102" s="39">
        <f t="shared" si="107"/>
        <v>1218300</v>
      </c>
      <c r="R102" s="40">
        <f t="shared" si="108"/>
        <v>2436600</v>
      </c>
      <c r="S102" s="39">
        <f t="shared" si="109"/>
        <v>2436600</v>
      </c>
      <c r="T102" s="40">
        <f t="shared" si="110"/>
        <v>1218300</v>
      </c>
      <c r="U102" s="41">
        <f t="shared" si="100"/>
        <v>95000</v>
      </c>
      <c r="V102" s="42">
        <f t="shared" si="101"/>
        <v>45600</v>
      </c>
      <c r="W102" s="43" t="s">
        <v>281</v>
      </c>
      <c r="X102" s="43" t="s">
        <v>282</v>
      </c>
      <c r="Y102" s="43" t="s">
        <v>26</v>
      </c>
      <c r="Z102" s="43" t="s">
        <v>27</v>
      </c>
    </row>
    <row r="103" spans="1:26" s="44" customFormat="1" ht="24.95" customHeight="1">
      <c r="A103" s="31">
        <f t="shared" si="102"/>
        <v>88</v>
      </c>
      <c r="B103" s="31" t="s">
        <v>283</v>
      </c>
      <c r="C103" s="31" t="s">
        <v>21</v>
      </c>
      <c r="D103" s="31" t="s">
        <v>22</v>
      </c>
      <c r="E103" s="32">
        <v>1305</v>
      </c>
      <c r="F103" s="32">
        <f t="shared" si="111"/>
        <v>1520</v>
      </c>
      <c r="G103" s="32">
        <f t="shared" si="112"/>
        <v>1900</v>
      </c>
      <c r="H103" s="33">
        <v>5970</v>
      </c>
      <c r="I103" s="34">
        <f t="shared" si="103"/>
        <v>11343000</v>
      </c>
      <c r="J103" s="33">
        <v>300000</v>
      </c>
      <c r="K103" s="33">
        <v>350000</v>
      </c>
      <c r="L103" s="33">
        <f t="shared" si="98"/>
        <v>190000</v>
      </c>
      <c r="M103" s="35">
        <f t="shared" si="104"/>
        <v>12183000</v>
      </c>
      <c r="N103" s="36">
        <f t="shared" si="99"/>
        <v>2436600</v>
      </c>
      <c r="O103" s="37">
        <f t="shared" si="105"/>
        <v>1218300</v>
      </c>
      <c r="P103" s="38">
        <f t="shared" si="106"/>
        <v>1218300</v>
      </c>
      <c r="Q103" s="39">
        <f t="shared" si="107"/>
        <v>1218300</v>
      </c>
      <c r="R103" s="40">
        <f t="shared" si="108"/>
        <v>2436600</v>
      </c>
      <c r="S103" s="39">
        <f t="shared" si="109"/>
        <v>2436600</v>
      </c>
      <c r="T103" s="40">
        <f t="shared" si="110"/>
        <v>1218300</v>
      </c>
      <c r="U103" s="41">
        <f t="shared" si="100"/>
        <v>95000</v>
      </c>
      <c r="V103" s="42">
        <f t="shared" si="101"/>
        <v>45600</v>
      </c>
      <c r="W103" s="43" t="s">
        <v>29</v>
      </c>
      <c r="X103" s="43" t="s">
        <v>278</v>
      </c>
      <c r="Y103" s="43" t="s">
        <v>284</v>
      </c>
      <c r="Z103" s="43" t="s">
        <v>27</v>
      </c>
    </row>
    <row r="104" spans="1:26" s="48" customFormat="1" ht="24.95" customHeight="1">
      <c r="A104" s="31">
        <v>89</v>
      </c>
      <c r="B104" s="45" t="s">
        <v>285</v>
      </c>
      <c r="C104" s="45" t="s">
        <v>21</v>
      </c>
      <c r="D104" s="45" t="s">
        <v>35</v>
      </c>
      <c r="E104" s="46">
        <f>ROUND(120.774*10.76,0)</f>
        <v>1300</v>
      </c>
      <c r="F104" s="46">
        <f>ROUND(139*10.76,0)</f>
        <v>1496</v>
      </c>
      <c r="G104" s="46">
        <f t="shared" si="112"/>
        <v>1870</v>
      </c>
      <c r="H104" s="47">
        <v>5920</v>
      </c>
      <c r="I104" s="34">
        <f t="shared" si="103"/>
        <v>11070400</v>
      </c>
      <c r="J104" s="47">
        <v>300000</v>
      </c>
      <c r="K104" s="47">
        <v>350000</v>
      </c>
      <c r="L104" s="47">
        <f t="shared" si="98"/>
        <v>187000</v>
      </c>
      <c r="M104" s="35">
        <f t="shared" si="104"/>
        <v>11907400</v>
      </c>
      <c r="N104" s="36">
        <f t="shared" si="99"/>
        <v>2381480</v>
      </c>
      <c r="O104" s="37">
        <f t="shared" si="105"/>
        <v>1190740</v>
      </c>
      <c r="P104" s="38">
        <f t="shared" si="106"/>
        <v>1190740</v>
      </c>
      <c r="Q104" s="39">
        <f t="shared" si="107"/>
        <v>1190740</v>
      </c>
      <c r="R104" s="40">
        <f t="shared" si="108"/>
        <v>2381480</v>
      </c>
      <c r="S104" s="39">
        <f t="shared" si="109"/>
        <v>2381480</v>
      </c>
      <c r="T104" s="40">
        <f t="shared" si="110"/>
        <v>1190740</v>
      </c>
      <c r="U104" s="41">
        <f t="shared" si="100"/>
        <v>93500</v>
      </c>
      <c r="V104" s="42">
        <f t="shared" si="101"/>
        <v>44880</v>
      </c>
      <c r="W104" s="43" t="s">
        <v>27</v>
      </c>
      <c r="X104" s="43" t="s">
        <v>286</v>
      </c>
      <c r="Y104" s="43" t="s">
        <v>287</v>
      </c>
      <c r="Z104" s="43" t="s">
        <v>288</v>
      </c>
    </row>
    <row r="105" spans="1:26" s="52" customFormat="1" ht="24.95" customHeight="1">
      <c r="A105" s="31">
        <f t="shared" si="102"/>
        <v>90</v>
      </c>
      <c r="B105" s="49" t="s">
        <v>289</v>
      </c>
      <c r="C105" s="49" t="s">
        <v>40</v>
      </c>
      <c r="D105" s="49" t="s">
        <v>35</v>
      </c>
      <c r="E105" s="50">
        <v>908</v>
      </c>
      <c r="F105" s="50">
        <f>ROUND(92*10.76,0)</f>
        <v>990</v>
      </c>
      <c r="G105" s="50">
        <v>1235</v>
      </c>
      <c r="H105" s="51">
        <v>5820</v>
      </c>
      <c r="I105" s="34">
        <f t="shared" si="103"/>
        <v>7187700</v>
      </c>
      <c r="J105" s="51">
        <v>300000</v>
      </c>
      <c r="K105" s="51">
        <v>200000</v>
      </c>
      <c r="L105" s="51">
        <f t="shared" si="98"/>
        <v>123500</v>
      </c>
      <c r="M105" s="35">
        <f t="shared" si="104"/>
        <v>7811200</v>
      </c>
      <c r="N105" s="36">
        <f t="shared" si="99"/>
        <v>1562240</v>
      </c>
      <c r="O105" s="37">
        <f t="shared" si="105"/>
        <v>781120</v>
      </c>
      <c r="P105" s="38">
        <f t="shared" si="106"/>
        <v>781120</v>
      </c>
      <c r="Q105" s="39">
        <f t="shared" si="107"/>
        <v>781120</v>
      </c>
      <c r="R105" s="40">
        <f t="shared" si="108"/>
        <v>1562240</v>
      </c>
      <c r="S105" s="39">
        <f t="shared" si="109"/>
        <v>1562240</v>
      </c>
      <c r="T105" s="40">
        <f t="shared" si="110"/>
        <v>781120</v>
      </c>
      <c r="U105" s="41">
        <f t="shared" si="100"/>
        <v>61750</v>
      </c>
      <c r="V105" s="42">
        <f t="shared" si="101"/>
        <v>29640</v>
      </c>
      <c r="W105" s="43" t="s">
        <v>290</v>
      </c>
      <c r="X105" s="43" t="s">
        <v>72</v>
      </c>
      <c r="Y105" s="43" t="s">
        <v>291</v>
      </c>
      <c r="Z105" s="43" t="s">
        <v>292</v>
      </c>
    </row>
    <row r="106" spans="1:26" s="52" customFormat="1" ht="24.95" customHeight="1">
      <c r="A106" s="31">
        <f t="shared" si="102"/>
        <v>91</v>
      </c>
      <c r="B106" s="49" t="s">
        <v>293</v>
      </c>
      <c r="C106" s="49" t="s">
        <v>40</v>
      </c>
      <c r="D106" s="49" t="s">
        <v>35</v>
      </c>
      <c r="E106" s="50">
        <v>908</v>
      </c>
      <c r="F106" s="50">
        <f>ROUND(92*10.76,0)</f>
        <v>990</v>
      </c>
      <c r="G106" s="50">
        <v>1235</v>
      </c>
      <c r="H106" s="51">
        <v>5820</v>
      </c>
      <c r="I106" s="34">
        <f t="shared" si="103"/>
        <v>7187700</v>
      </c>
      <c r="J106" s="51">
        <v>300000</v>
      </c>
      <c r="K106" s="51">
        <v>200000</v>
      </c>
      <c r="L106" s="51">
        <f t="shared" si="98"/>
        <v>123500</v>
      </c>
      <c r="M106" s="35">
        <f t="shared" si="104"/>
        <v>7811200</v>
      </c>
      <c r="N106" s="36">
        <f t="shared" si="99"/>
        <v>1562240</v>
      </c>
      <c r="O106" s="37">
        <f t="shared" si="105"/>
        <v>781120</v>
      </c>
      <c r="P106" s="38">
        <f t="shared" si="106"/>
        <v>781120</v>
      </c>
      <c r="Q106" s="39">
        <f t="shared" si="107"/>
        <v>781120</v>
      </c>
      <c r="R106" s="40">
        <f t="shared" si="108"/>
        <v>1562240</v>
      </c>
      <c r="S106" s="39">
        <f t="shared" si="109"/>
        <v>1562240</v>
      </c>
      <c r="T106" s="40">
        <f t="shared" si="110"/>
        <v>781120</v>
      </c>
      <c r="U106" s="41">
        <f t="shared" si="100"/>
        <v>61750</v>
      </c>
      <c r="V106" s="42">
        <f t="shared" si="101"/>
        <v>29640</v>
      </c>
      <c r="W106" s="43" t="s">
        <v>29</v>
      </c>
      <c r="X106" s="43" t="s">
        <v>294</v>
      </c>
      <c r="Y106" s="43" t="s">
        <v>72</v>
      </c>
      <c r="Z106" s="43" t="s">
        <v>295</v>
      </c>
    </row>
    <row r="107" spans="1:26" s="48" customFormat="1" ht="24.95" customHeight="1">
      <c r="A107" s="31">
        <f t="shared" si="102"/>
        <v>92</v>
      </c>
      <c r="B107" s="45" t="s">
        <v>296</v>
      </c>
      <c r="C107" s="45" t="s">
        <v>21</v>
      </c>
      <c r="D107" s="45" t="s">
        <v>35</v>
      </c>
      <c r="E107" s="46">
        <f>ROUND(120.774*10.76,0)</f>
        <v>1300</v>
      </c>
      <c r="F107" s="46">
        <f>ROUND(139*10.76,0)</f>
        <v>1496</v>
      </c>
      <c r="G107" s="46">
        <f t="shared" ref="G107:G110" si="113">ROUND(F107*1.25,0)</f>
        <v>1870</v>
      </c>
      <c r="H107" s="47">
        <v>5920</v>
      </c>
      <c r="I107" s="34">
        <f t="shared" si="103"/>
        <v>11070400</v>
      </c>
      <c r="J107" s="47">
        <v>300000</v>
      </c>
      <c r="K107" s="47">
        <v>350000</v>
      </c>
      <c r="L107" s="47">
        <f t="shared" si="98"/>
        <v>187000</v>
      </c>
      <c r="M107" s="35">
        <f t="shared" si="104"/>
        <v>11907400</v>
      </c>
      <c r="N107" s="36">
        <f t="shared" si="99"/>
        <v>2381480</v>
      </c>
      <c r="O107" s="37">
        <f t="shared" si="105"/>
        <v>1190740</v>
      </c>
      <c r="P107" s="38">
        <f t="shared" si="106"/>
        <v>1190740</v>
      </c>
      <c r="Q107" s="39">
        <f t="shared" si="107"/>
        <v>1190740</v>
      </c>
      <c r="R107" s="40">
        <f t="shared" si="108"/>
        <v>2381480</v>
      </c>
      <c r="S107" s="39">
        <f t="shared" si="109"/>
        <v>2381480</v>
      </c>
      <c r="T107" s="40">
        <f t="shared" si="110"/>
        <v>1190740</v>
      </c>
      <c r="U107" s="41">
        <f t="shared" si="100"/>
        <v>93500</v>
      </c>
      <c r="V107" s="42">
        <f t="shared" si="101"/>
        <v>44880</v>
      </c>
      <c r="W107" s="43" t="s">
        <v>297</v>
      </c>
      <c r="X107" s="43" t="s">
        <v>298</v>
      </c>
      <c r="Y107" s="43" t="s">
        <v>187</v>
      </c>
      <c r="Z107" s="43" t="s">
        <v>299</v>
      </c>
    </row>
    <row r="108" spans="1:26" s="82" customFormat="1" ht="24.95" customHeight="1">
      <c r="A108" s="31">
        <f t="shared" si="102"/>
        <v>93</v>
      </c>
      <c r="B108" s="79" t="s">
        <v>300</v>
      </c>
      <c r="C108" s="79" t="s">
        <v>156</v>
      </c>
      <c r="D108" s="79" t="s">
        <v>157</v>
      </c>
      <c r="E108" s="80">
        <v>2667</v>
      </c>
      <c r="F108" s="80">
        <f>ROUND(278.39*10.76,0)</f>
        <v>2995</v>
      </c>
      <c r="G108" s="80">
        <v>3745</v>
      </c>
      <c r="H108" s="81">
        <v>5920</v>
      </c>
      <c r="I108" s="34">
        <f t="shared" si="103"/>
        <v>22170400</v>
      </c>
      <c r="J108" s="81">
        <v>300000</v>
      </c>
      <c r="K108" s="81">
        <v>500000</v>
      </c>
      <c r="L108" s="81">
        <f t="shared" si="98"/>
        <v>374500</v>
      </c>
      <c r="M108" s="35">
        <f t="shared" si="104"/>
        <v>23344900</v>
      </c>
      <c r="N108" s="36">
        <f t="shared" si="99"/>
        <v>4668980</v>
      </c>
      <c r="O108" s="37">
        <f t="shared" si="105"/>
        <v>2334490</v>
      </c>
      <c r="P108" s="38">
        <f t="shared" si="106"/>
        <v>2334490</v>
      </c>
      <c r="Q108" s="39">
        <f t="shared" si="107"/>
        <v>2334490</v>
      </c>
      <c r="R108" s="40">
        <f t="shared" si="108"/>
        <v>4668980</v>
      </c>
      <c r="S108" s="39">
        <f t="shared" si="109"/>
        <v>4668980</v>
      </c>
      <c r="T108" s="40">
        <f t="shared" si="110"/>
        <v>2334490</v>
      </c>
      <c r="U108" s="41">
        <f t="shared" si="100"/>
        <v>187250</v>
      </c>
      <c r="V108" s="42">
        <f t="shared" si="101"/>
        <v>89880</v>
      </c>
      <c r="W108" s="78" t="s">
        <v>301</v>
      </c>
      <c r="X108" s="78" t="s">
        <v>191</v>
      </c>
      <c r="Y108" s="78" t="s">
        <v>302</v>
      </c>
      <c r="Z108" s="78" t="s">
        <v>275</v>
      </c>
    </row>
    <row r="109" spans="1:26" s="82" customFormat="1" ht="24.95" customHeight="1">
      <c r="A109" s="31">
        <f t="shared" si="102"/>
        <v>94</v>
      </c>
      <c r="B109" s="79" t="s">
        <v>303</v>
      </c>
      <c r="C109" s="79" t="s">
        <v>156</v>
      </c>
      <c r="D109" s="79" t="s">
        <v>157</v>
      </c>
      <c r="E109" s="80">
        <v>2667</v>
      </c>
      <c r="F109" s="80">
        <f>ROUND(278.39*10.76,0)</f>
        <v>2995</v>
      </c>
      <c r="G109" s="80">
        <v>3745</v>
      </c>
      <c r="H109" s="81">
        <v>5920</v>
      </c>
      <c r="I109" s="34">
        <f t="shared" si="103"/>
        <v>22170400</v>
      </c>
      <c r="J109" s="81">
        <v>300000</v>
      </c>
      <c r="K109" s="81">
        <v>500000</v>
      </c>
      <c r="L109" s="81">
        <f t="shared" si="98"/>
        <v>374500</v>
      </c>
      <c r="M109" s="35">
        <f t="shared" si="104"/>
        <v>23344900</v>
      </c>
      <c r="N109" s="36">
        <f t="shared" si="99"/>
        <v>4668980</v>
      </c>
      <c r="O109" s="37">
        <f t="shared" si="105"/>
        <v>2334490</v>
      </c>
      <c r="P109" s="38">
        <f t="shared" si="106"/>
        <v>2334490</v>
      </c>
      <c r="Q109" s="39">
        <f t="shared" si="107"/>
        <v>2334490</v>
      </c>
      <c r="R109" s="40">
        <f t="shared" si="108"/>
        <v>4668980</v>
      </c>
      <c r="S109" s="39">
        <f t="shared" si="109"/>
        <v>4668980</v>
      </c>
      <c r="T109" s="40">
        <f t="shared" si="110"/>
        <v>2334490</v>
      </c>
      <c r="U109" s="41">
        <f t="shared" si="100"/>
        <v>187250</v>
      </c>
      <c r="V109" s="42">
        <f t="shared" si="101"/>
        <v>89880</v>
      </c>
      <c r="W109" s="43" t="s">
        <v>304</v>
      </c>
      <c r="X109" s="43" t="s">
        <v>191</v>
      </c>
      <c r="Y109" s="43" t="s">
        <v>305</v>
      </c>
      <c r="Z109" s="43" t="s">
        <v>273</v>
      </c>
    </row>
    <row r="110" spans="1:26" s="44" customFormat="1" ht="24.95" customHeight="1">
      <c r="A110" s="31">
        <f t="shared" si="102"/>
        <v>95</v>
      </c>
      <c r="B110" s="31" t="s">
        <v>306</v>
      </c>
      <c r="C110" s="31" t="s">
        <v>21</v>
      </c>
      <c r="D110" s="31" t="s">
        <v>22</v>
      </c>
      <c r="E110" s="32">
        <f>ROUND(120.774*10.76,0)</f>
        <v>1300</v>
      </c>
      <c r="F110" s="32">
        <f>ROUND(139*10.76,0)</f>
        <v>1496</v>
      </c>
      <c r="G110" s="32">
        <f t="shared" si="113"/>
        <v>1870</v>
      </c>
      <c r="H110" s="33">
        <v>5970</v>
      </c>
      <c r="I110" s="34">
        <f t="shared" si="103"/>
        <v>11163900</v>
      </c>
      <c r="J110" s="33">
        <v>300000</v>
      </c>
      <c r="K110" s="33">
        <v>350000</v>
      </c>
      <c r="L110" s="33">
        <f t="shared" si="98"/>
        <v>187000</v>
      </c>
      <c r="M110" s="35">
        <f t="shared" si="104"/>
        <v>12000900</v>
      </c>
      <c r="N110" s="36">
        <f t="shared" si="99"/>
        <v>2400180</v>
      </c>
      <c r="O110" s="37">
        <f t="shared" si="105"/>
        <v>1200090</v>
      </c>
      <c r="P110" s="38">
        <f t="shared" si="106"/>
        <v>1200090</v>
      </c>
      <c r="Q110" s="39">
        <f t="shared" si="107"/>
        <v>1200090</v>
      </c>
      <c r="R110" s="40">
        <f t="shared" si="108"/>
        <v>2400180</v>
      </c>
      <c r="S110" s="39">
        <f t="shared" si="109"/>
        <v>2400180</v>
      </c>
      <c r="T110" s="40">
        <f t="shared" si="110"/>
        <v>1200090</v>
      </c>
      <c r="U110" s="41">
        <f t="shared" si="100"/>
        <v>93500</v>
      </c>
      <c r="V110" s="42">
        <f t="shared" si="101"/>
        <v>44880</v>
      </c>
      <c r="W110" s="43" t="s">
        <v>307</v>
      </c>
      <c r="X110" s="43" t="s">
        <v>198</v>
      </c>
      <c r="Y110" s="43" t="s">
        <v>308</v>
      </c>
      <c r="Z110" s="43" t="s">
        <v>187</v>
      </c>
    </row>
    <row r="111" spans="1:26" s="66" customFormat="1" ht="24.95" customHeight="1">
      <c r="A111" s="31">
        <f t="shared" si="102"/>
        <v>96</v>
      </c>
      <c r="B111" s="64" t="s">
        <v>309</v>
      </c>
      <c r="C111" s="64" t="s">
        <v>40</v>
      </c>
      <c r="D111" s="64" t="s">
        <v>22</v>
      </c>
      <c r="E111" s="53">
        <v>908</v>
      </c>
      <c r="F111" s="53">
        <f>ROUND(92*10.76,0)</f>
        <v>990</v>
      </c>
      <c r="G111" s="53">
        <v>1235</v>
      </c>
      <c r="H111" s="65">
        <v>5870</v>
      </c>
      <c r="I111" s="34">
        <f t="shared" si="103"/>
        <v>7249450</v>
      </c>
      <c r="J111" s="65">
        <v>300000</v>
      </c>
      <c r="K111" s="65">
        <v>200000</v>
      </c>
      <c r="L111" s="65">
        <f t="shared" si="98"/>
        <v>123500</v>
      </c>
      <c r="M111" s="35">
        <f t="shared" si="104"/>
        <v>7872950</v>
      </c>
      <c r="N111" s="36">
        <f t="shared" si="99"/>
        <v>1574590</v>
      </c>
      <c r="O111" s="37">
        <f t="shared" si="105"/>
        <v>787295</v>
      </c>
      <c r="P111" s="38">
        <f t="shared" si="106"/>
        <v>787295</v>
      </c>
      <c r="Q111" s="39">
        <f t="shared" si="107"/>
        <v>787295</v>
      </c>
      <c r="R111" s="40">
        <f t="shared" si="108"/>
        <v>1574590</v>
      </c>
      <c r="S111" s="39">
        <f t="shared" si="109"/>
        <v>1574590</v>
      </c>
      <c r="T111" s="40">
        <f t="shared" si="110"/>
        <v>787295</v>
      </c>
      <c r="U111" s="41">
        <f t="shared" si="100"/>
        <v>61750</v>
      </c>
      <c r="V111" s="42">
        <f t="shared" si="101"/>
        <v>29640</v>
      </c>
      <c r="W111" s="43" t="s">
        <v>29</v>
      </c>
      <c r="X111" s="43" t="s">
        <v>310</v>
      </c>
      <c r="Y111" s="43" t="s">
        <v>311</v>
      </c>
      <c r="Z111" s="43" t="s">
        <v>29</v>
      </c>
    </row>
    <row r="112" spans="1:26" s="48" customFormat="1" ht="24.95" customHeight="1">
      <c r="A112" s="31">
        <v>97</v>
      </c>
      <c r="B112" s="45" t="s">
        <v>312</v>
      </c>
      <c r="C112" s="45" t="s">
        <v>21</v>
      </c>
      <c r="D112" s="45" t="s">
        <v>35</v>
      </c>
      <c r="E112" s="46">
        <v>1305</v>
      </c>
      <c r="F112" s="46">
        <f t="shared" ref="F112:F115" si="114">ROUND(141.3*10.76,0)</f>
        <v>1520</v>
      </c>
      <c r="G112" s="46">
        <f t="shared" ref="G112:G115" si="115">ROUND(F112*1.25,0)</f>
        <v>1900</v>
      </c>
      <c r="H112" s="47">
        <v>5920</v>
      </c>
      <c r="I112" s="34">
        <f t="shared" si="103"/>
        <v>11248000</v>
      </c>
      <c r="J112" s="47">
        <v>300000</v>
      </c>
      <c r="K112" s="47">
        <v>350000</v>
      </c>
      <c r="L112" s="47">
        <f t="shared" si="98"/>
        <v>190000</v>
      </c>
      <c r="M112" s="35">
        <f t="shared" si="104"/>
        <v>12088000</v>
      </c>
      <c r="N112" s="36">
        <f t="shared" si="99"/>
        <v>2417600</v>
      </c>
      <c r="O112" s="37">
        <f t="shared" si="105"/>
        <v>1208800</v>
      </c>
      <c r="P112" s="38">
        <f t="shared" si="106"/>
        <v>1208800</v>
      </c>
      <c r="Q112" s="39">
        <f t="shared" si="107"/>
        <v>1208800</v>
      </c>
      <c r="R112" s="40">
        <f t="shared" si="108"/>
        <v>2417600</v>
      </c>
      <c r="S112" s="39">
        <f t="shared" si="109"/>
        <v>2417600</v>
      </c>
      <c r="T112" s="40">
        <f t="shared" si="110"/>
        <v>1208800</v>
      </c>
      <c r="U112" s="41">
        <f t="shared" si="100"/>
        <v>95000</v>
      </c>
      <c r="V112" s="42">
        <f t="shared" si="101"/>
        <v>45600</v>
      </c>
      <c r="W112" s="43" t="s">
        <v>29</v>
      </c>
      <c r="X112" s="43" t="s">
        <v>313</v>
      </c>
      <c r="Y112" s="43" t="s">
        <v>49</v>
      </c>
      <c r="Z112" s="43" t="s">
        <v>314</v>
      </c>
    </row>
    <row r="113" spans="1:26" s="48" customFormat="1" ht="24.95" customHeight="1">
      <c r="A113" s="31">
        <f t="shared" si="102"/>
        <v>98</v>
      </c>
      <c r="B113" s="45" t="s">
        <v>315</v>
      </c>
      <c r="C113" s="45" t="s">
        <v>21</v>
      </c>
      <c r="D113" s="45" t="s">
        <v>35</v>
      </c>
      <c r="E113" s="46">
        <v>1305</v>
      </c>
      <c r="F113" s="46">
        <f t="shared" si="114"/>
        <v>1520</v>
      </c>
      <c r="G113" s="46">
        <f t="shared" si="115"/>
        <v>1900</v>
      </c>
      <c r="H113" s="47">
        <v>5920</v>
      </c>
      <c r="I113" s="34">
        <f t="shared" si="103"/>
        <v>11248000</v>
      </c>
      <c r="J113" s="47">
        <v>300000</v>
      </c>
      <c r="K113" s="47">
        <v>350000</v>
      </c>
      <c r="L113" s="47">
        <f t="shared" si="98"/>
        <v>190000</v>
      </c>
      <c r="M113" s="35">
        <f t="shared" si="104"/>
        <v>12088000</v>
      </c>
      <c r="N113" s="36">
        <f t="shared" si="99"/>
        <v>2417600</v>
      </c>
      <c r="O113" s="37">
        <f t="shared" si="105"/>
        <v>1208800</v>
      </c>
      <c r="P113" s="38">
        <f t="shared" si="106"/>
        <v>1208800</v>
      </c>
      <c r="Q113" s="39">
        <f t="shared" si="107"/>
        <v>1208800</v>
      </c>
      <c r="R113" s="40">
        <f t="shared" si="108"/>
        <v>2417600</v>
      </c>
      <c r="S113" s="39">
        <f t="shared" si="109"/>
        <v>2417600</v>
      </c>
      <c r="T113" s="40">
        <f t="shared" si="110"/>
        <v>1208800</v>
      </c>
      <c r="U113" s="41">
        <f t="shared" si="100"/>
        <v>95000</v>
      </c>
      <c r="V113" s="42">
        <f t="shared" si="101"/>
        <v>45600</v>
      </c>
      <c r="W113" s="43" t="s">
        <v>316</v>
      </c>
      <c r="X113" s="43" t="s">
        <v>317</v>
      </c>
      <c r="Y113" s="43" t="s">
        <v>49</v>
      </c>
      <c r="Z113" s="43" t="s">
        <v>26</v>
      </c>
    </row>
    <row r="114" spans="1:26" s="48" customFormat="1" ht="24.95" customHeight="1">
      <c r="A114" s="31">
        <f t="shared" si="102"/>
        <v>99</v>
      </c>
      <c r="B114" s="45" t="s">
        <v>318</v>
      </c>
      <c r="C114" s="45" t="s">
        <v>21</v>
      </c>
      <c r="D114" s="45" t="s">
        <v>35</v>
      </c>
      <c r="E114" s="46">
        <v>1305</v>
      </c>
      <c r="F114" s="46">
        <f t="shared" si="114"/>
        <v>1520</v>
      </c>
      <c r="G114" s="46">
        <f t="shared" si="115"/>
        <v>1900</v>
      </c>
      <c r="H114" s="47">
        <v>5920</v>
      </c>
      <c r="I114" s="34">
        <f t="shared" si="103"/>
        <v>11248000</v>
      </c>
      <c r="J114" s="47">
        <v>300000</v>
      </c>
      <c r="K114" s="47">
        <v>350000</v>
      </c>
      <c r="L114" s="47">
        <f t="shared" si="98"/>
        <v>190000</v>
      </c>
      <c r="M114" s="35">
        <f t="shared" si="104"/>
        <v>12088000</v>
      </c>
      <c r="N114" s="36">
        <f t="shared" si="99"/>
        <v>2417600</v>
      </c>
      <c r="O114" s="37">
        <f t="shared" si="105"/>
        <v>1208800</v>
      </c>
      <c r="P114" s="38">
        <f t="shared" si="106"/>
        <v>1208800</v>
      </c>
      <c r="Q114" s="39">
        <f t="shared" si="107"/>
        <v>1208800</v>
      </c>
      <c r="R114" s="40">
        <f t="shared" si="108"/>
        <v>2417600</v>
      </c>
      <c r="S114" s="39">
        <f t="shared" si="109"/>
        <v>2417600</v>
      </c>
      <c r="T114" s="40">
        <f t="shared" si="110"/>
        <v>1208800</v>
      </c>
      <c r="U114" s="41">
        <f t="shared" si="100"/>
        <v>95000</v>
      </c>
      <c r="V114" s="42">
        <f t="shared" si="101"/>
        <v>45600</v>
      </c>
      <c r="W114" s="43" t="s">
        <v>313</v>
      </c>
      <c r="X114" s="43" t="s">
        <v>29</v>
      </c>
      <c r="Y114" s="43" t="s">
        <v>49</v>
      </c>
      <c r="Z114" s="43" t="s">
        <v>319</v>
      </c>
    </row>
    <row r="115" spans="1:26" s="48" customFormat="1" ht="24.95" customHeight="1">
      <c r="A115" s="31">
        <f t="shared" si="102"/>
        <v>100</v>
      </c>
      <c r="B115" s="45" t="s">
        <v>320</v>
      </c>
      <c r="C115" s="45" t="s">
        <v>21</v>
      </c>
      <c r="D115" s="45" t="s">
        <v>35</v>
      </c>
      <c r="E115" s="46">
        <v>1305</v>
      </c>
      <c r="F115" s="46">
        <f t="shared" si="114"/>
        <v>1520</v>
      </c>
      <c r="G115" s="46">
        <f t="shared" si="115"/>
        <v>1900</v>
      </c>
      <c r="H115" s="47">
        <v>5920</v>
      </c>
      <c r="I115" s="34">
        <f t="shared" si="103"/>
        <v>11248000</v>
      </c>
      <c r="J115" s="47">
        <v>300000</v>
      </c>
      <c r="K115" s="47">
        <v>350000</v>
      </c>
      <c r="L115" s="47">
        <f t="shared" si="98"/>
        <v>190000</v>
      </c>
      <c r="M115" s="35">
        <f t="shared" si="104"/>
        <v>12088000</v>
      </c>
      <c r="N115" s="36">
        <f t="shared" si="99"/>
        <v>2417600</v>
      </c>
      <c r="O115" s="37">
        <f t="shared" si="105"/>
        <v>1208800</v>
      </c>
      <c r="P115" s="38">
        <f t="shared" si="106"/>
        <v>1208800</v>
      </c>
      <c r="Q115" s="39">
        <f t="shared" si="107"/>
        <v>1208800</v>
      </c>
      <c r="R115" s="40">
        <f t="shared" si="108"/>
        <v>2417600</v>
      </c>
      <c r="S115" s="39">
        <f t="shared" si="109"/>
        <v>2417600</v>
      </c>
      <c r="T115" s="40">
        <f t="shared" si="110"/>
        <v>1208800</v>
      </c>
      <c r="U115" s="41">
        <f t="shared" si="100"/>
        <v>95000</v>
      </c>
      <c r="V115" s="42">
        <f t="shared" si="101"/>
        <v>45600</v>
      </c>
      <c r="W115" s="43" t="s">
        <v>29</v>
      </c>
      <c r="X115" s="43" t="s">
        <v>321</v>
      </c>
      <c r="Y115" s="43" t="s">
        <v>49</v>
      </c>
      <c r="Z115" s="43" t="s">
        <v>322</v>
      </c>
    </row>
    <row r="116" spans="1:26" s="82" customFormat="1" ht="24.95" customHeight="1">
      <c r="A116" s="31">
        <f t="shared" si="102"/>
        <v>101</v>
      </c>
      <c r="B116" s="79" t="s">
        <v>323</v>
      </c>
      <c r="C116" s="79" t="s">
        <v>156</v>
      </c>
      <c r="D116" s="79" t="s">
        <v>157</v>
      </c>
      <c r="E116" s="80">
        <v>2667</v>
      </c>
      <c r="F116" s="80">
        <f>ROUND(278.39*10.76,0)</f>
        <v>2995</v>
      </c>
      <c r="G116" s="80">
        <v>3745</v>
      </c>
      <c r="H116" s="81">
        <v>5920</v>
      </c>
      <c r="I116" s="34">
        <f t="shared" si="103"/>
        <v>22170400</v>
      </c>
      <c r="J116" s="81">
        <v>300000</v>
      </c>
      <c r="K116" s="81">
        <v>500000</v>
      </c>
      <c r="L116" s="81">
        <f t="shared" si="98"/>
        <v>374500</v>
      </c>
      <c r="M116" s="35">
        <f t="shared" si="104"/>
        <v>23344900</v>
      </c>
      <c r="N116" s="36">
        <f t="shared" si="99"/>
        <v>4668980</v>
      </c>
      <c r="O116" s="37">
        <f t="shared" si="105"/>
        <v>2334490</v>
      </c>
      <c r="P116" s="38">
        <f t="shared" si="106"/>
        <v>2334490</v>
      </c>
      <c r="Q116" s="39">
        <f t="shared" si="107"/>
        <v>2334490</v>
      </c>
      <c r="R116" s="40">
        <f t="shared" si="108"/>
        <v>4668980</v>
      </c>
      <c r="S116" s="39">
        <f t="shared" si="109"/>
        <v>4668980</v>
      </c>
      <c r="T116" s="40">
        <f t="shared" si="110"/>
        <v>2334490</v>
      </c>
      <c r="U116" s="41">
        <f t="shared" si="100"/>
        <v>187250</v>
      </c>
      <c r="V116" s="42">
        <f t="shared" si="101"/>
        <v>89880</v>
      </c>
      <c r="W116" s="43" t="s">
        <v>324</v>
      </c>
      <c r="X116" s="43" t="s">
        <v>191</v>
      </c>
      <c r="Y116" s="43" t="s">
        <v>49</v>
      </c>
      <c r="Z116" s="43" t="s">
        <v>302</v>
      </c>
    </row>
    <row r="117" spans="1:26" s="61" customFormat="1" ht="24.95" customHeight="1">
      <c r="A117" s="31"/>
      <c r="B117" s="54"/>
      <c r="C117" s="54"/>
      <c r="D117" s="54"/>
      <c r="E117" s="55"/>
      <c r="F117" s="55"/>
      <c r="G117" s="55"/>
      <c r="H117" s="56"/>
      <c r="I117" s="56"/>
      <c r="J117" s="56"/>
      <c r="K117" s="56"/>
      <c r="L117" s="56"/>
      <c r="M117" s="57"/>
      <c r="N117" s="58"/>
      <c r="O117" s="58"/>
      <c r="P117" s="58"/>
      <c r="Q117" s="58"/>
      <c r="R117" s="58"/>
      <c r="S117" s="58"/>
      <c r="T117" s="40"/>
      <c r="U117" s="58"/>
      <c r="V117" s="59"/>
      <c r="W117" s="60"/>
      <c r="X117" s="60"/>
      <c r="Y117" s="60"/>
      <c r="Z117" s="60"/>
    </row>
    <row r="118" spans="1:26" s="15" customFormat="1" ht="24.95" customHeight="1">
      <c r="A118" s="31"/>
      <c r="B118" s="13" t="s">
        <v>499</v>
      </c>
      <c r="C118" s="12"/>
      <c r="D118" s="12"/>
      <c r="E118" s="62"/>
      <c r="F118" s="62"/>
      <c r="G118" s="62"/>
      <c r="H118" s="67"/>
      <c r="I118" s="67"/>
      <c r="J118" s="67"/>
      <c r="K118" s="67"/>
      <c r="L118" s="67"/>
      <c r="M118" s="68"/>
      <c r="N118" s="69"/>
      <c r="O118" s="69"/>
      <c r="P118" s="69"/>
      <c r="Q118" s="69"/>
      <c r="R118" s="69"/>
      <c r="S118" s="69"/>
      <c r="T118" s="40"/>
      <c r="U118" s="69"/>
      <c r="V118" s="12"/>
      <c r="W118" s="63"/>
      <c r="X118" s="63"/>
      <c r="Y118" s="63"/>
      <c r="Z118" s="63"/>
    </row>
    <row r="119" spans="1:26" s="44" customFormat="1" ht="24.95" customHeight="1">
      <c r="A119" s="31">
        <v>102</v>
      </c>
      <c r="B119" s="31" t="s">
        <v>326</v>
      </c>
      <c r="C119" s="31" t="s">
        <v>21</v>
      </c>
      <c r="D119" s="31" t="s">
        <v>22</v>
      </c>
      <c r="E119" s="32">
        <v>1305</v>
      </c>
      <c r="F119" s="32">
        <f>ROUND(141.3*10.76,0)</f>
        <v>1520</v>
      </c>
      <c r="G119" s="32">
        <f>ROUND(F119*1.25,0)</f>
        <v>1900</v>
      </c>
      <c r="H119" s="33">
        <v>5970</v>
      </c>
      <c r="I119" s="34">
        <f t="shared" ref="I119:I136" si="116">G119*H119</f>
        <v>11343000</v>
      </c>
      <c r="J119" s="33">
        <v>300000</v>
      </c>
      <c r="K119" s="33">
        <v>350000</v>
      </c>
      <c r="L119" s="33">
        <f t="shared" ref="L119:L136" si="117">G119*100</f>
        <v>190000</v>
      </c>
      <c r="M119" s="35">
        <f t="shared" ref="M119:M136" si="118">SUM(I119:L119)</f>
        <v>12183000</v>
      </c>
      <c r="N119" s="36">
        <f t="shared" ref="N119:N136" si="119">M119*20%</f>
        <v>2436600</v>
      </c>
      <c r="O119" s="37">
        <f>M119*10%</f>
        <v>1218300</v>
      </c>
      <c r="P119" s="38">
        <f t="shared" ref="P119:P136" si="120">M119*15%</f>
        <v>1827450</v>
      </c>
      <c r="Q119" s="39">
        <f>M119*10%</f>
        <v>1218300</v>
      </c>
      <c r="R119" s="40">
        <f>M119*20%</f>
        <v>2436600</v>
      </c>
      <c r="S119" s="39">
        <f>M119*20%</f>
        <v>2436600</v>
      </c>
      <c r="T119" s="40">
        <f>M119*10%</f>
        <v>1218300</v>
      </c>
      <c r="U119" s="41">
        <f t="shared" ref="U119:U136" si="121">G119*50</f>
        <v>95000</v>
      </c>
      <c r="V119" s="42">
        <f t="shared" ref="V119:V136" si="122">G119*2*12</f>
        <v>45600</v>
      </c>
      <c r="W119" s="43" t="s">
        <v>29</v>
      </c>
      <c r="X119" s="43" t="s">
        <v>327</v>
      </c>
      <c r="Y119" s="43" t="s">
        <v>328</v>
      </c>
      <c r="Z119" s="43" t="s">
        <v>27</v>
      </c>
    </row>
    <row r="120" spans="1:26" s="44" customFormat="1" ht="24.95" customHeight="1">
      <c r="A120" s="31">
        <f t="shared" ref="A120:A136" si="123">A119+1</f>
        <v>103</v>
      </c>
      <c r="B120" s="31" t="s">
        <v>329</v>
      </c>
      <c r="C120" s="31" t="s">
        <v>21</v>
      </c>
      <c r="D120" s="31" t="s">
        <v>22</v>
      </c>
      <c r="E120" s="32">
        <v>1305</v>
      </c>
      <c r="F120" s="32">
        <f t="shared" ref="F120:F122" si="124">ROUND(141.3*10.76,0)</f>
        <v>1520</v>
      </c>
      <c r="G120" s="32">
        <f t="shared" ref="G120:G123" si="125">ROUND(F120*1.25,0)</f>
        <v>1900</v>
      </c>
      <c r="H120" s="33">
        <v>5970</v>
      </c>
      <c r="I120" s="34">
        <f t="shared" si="116"/>
        <v>11343000</v>
      </c>
      <c r="J120" s="33">
        <v>300000</v>
      </c>
      <c r="K120" s="33">
        <v>350000</v>
      </c>
      <c r="L120" s="33">
        <f t="shared" si="117"/>
        <v>190000</v>
      </c>
      <c r="M120" s="35">
        <f t="shared" si="118"/>
        <v>12183000</v>
      </c>
      <c r="N120" s="36">
        <f t="shared" si="119"/>
        <v>2436600</v>
      </c>
      <c r="O120" s="37">
        <f t="shared" ref="O120:O136" si="126">M120*10%</f>
        <v>1218300</v>
      </c>
      <c r="P120" s="38">
        <f t="shared" si="120"/>
        <v>1827450</v>
      </c>
      <c r="Q120" s="39">
        <f t="shared" ref="Q120:Q136" si="127">M120*10%</f>
        <v>1218300</v>
      </c>
      <c r="R120" s="40">
        <f t="shared" ref="R120:R136" si="128">M120*20%</f>
        <v>2436600</v>
      </c>
      <c r="S120" s="39">
        <f t="shared" ref="S120:S136" si="129">M120*20%</f>
        <v>2436600</v>
      </c>
      <c r="T120" s="40">
        <f t="shared" ref="T120:T136" si="130">M120*10%</f>
        <v>1218300</v>
      </c>
      <c r="U120" s="41">
        <f t="shared" si="121"/>
        <v>95000</v>
      </c>
      <c r="V120" s="42">
        <f t="shared" si="122"/>
        <v>45600</v>
      </c>
      <c r="W120" s="43" t="s">
        <v>330</v>
      </c>
      <c r="X120" s="43" t="s">
        <v>29</v>
      </c>
      <c r="Y120" s="43" t="s">
        <v>331</v>
      </c>
      <c r="Z120" s="43" t="s">
        <v>27</v>
      </c>
    </row>
    <row r="121" spans="1:26" s="44" customFormat="1" ht="24.95" customHeight="1">
      <c r="A121" s="31">
        <f t="shared" si="123"/>
        <v>104</v>
      </c>
      <c r="B121" s="31" t="s">
        <v>332</v>
      </c>
      <c r="C121" s="31" t="s">
        <v>21</v>
      </c>
      <c r="D121" s="31" t="s">
        <v>22</v>
      </c>
      <c r="E121" s="32">
        <v>1305</v>
      </c>
      <c r="F121" s="32">
        <f t="shared" si="124"/>
        <v>1520</v>
      </c>
      <c r="G121" s="32">
        <f t="shared" si="125"/>
        <v>1900</v>
      </c>
      <c r="H121" s="33">
        <v>5970</v>
      </c>
      <c r="I121" s="34">
        <f t="shared" si="116"/>
        <v>11343000</v>
      </c>
      <c r="J121" s="33">
        <v>300000</v>
      </c>
      <c r="K121" s="33">
        <v>350000</v>
      </c>
      <c r="L121" s="33">
        <f t="shared" si="117"/>
        <v>190000</v>
      </c>
      <c r="M121" s="35">
        <f t="shared" si="118"/>
        <v>12183000</v>
      </c>
      <c r="N121" s="36">
        <f t="shared" si="119"/>
        <v>2436600</v>
      </c>
      <c r="O121" s="37">
        <f t="shared" si="126"/>
        <v>1218300</v>
      </c>
      <c r="P121" s="38">
        <f t="shared" si="120"/>
        <v>1827450</v>
      </c>
      <c r="Q121" s="39">
        <f t="shared" si="127"/>
        <v>1218300</v>
      </c>
      <c r="R121" s="40">
        <f t="shared" si="128"/>
        <v>2436600</v>
      </c>
      <c r="S121" s="39">
        <f t="shared" si="129"/>
        <v>2436600</v>
      </c>
      <c r="T121" s="40">
        <f t="shared" si="130"/>
        <v>1218300</v>
      </c>
      <c r="U121" s="41">
        <f t="shared" si="121"/>
        <v>95000</v>
      </c>
      <c r="V121" s="42">
        <f t="shared" si="122"/>
        <v>45600</v>
      </c>
      <c r="W121" s="43" t="s">
        <v>333</v>
      </c>
      <c r="X121" s="43" t="s">
        <v>334</v>
      </c>
      <c r="Y121" s="43" t="s">
        <v>26</v>
      </c>
      <c r="Z121" s="43" t="s">
        <v>27</v>
      </c>
    </row>
    <row r="122" spans="1:26" s="44" customFormat="1" ht="24.95" customHeight="1">
      <c r="A122" s="31">
        <f t="shared" si="123"/>
        <v>105</v>
      </c>
      <c r="B122" s="31" t="s">
        <v>335</v>
      </c>
      <c r="C122" s="31" t="s">
        <v>21</v>
      </c>
      <c r="D122" s="31" t="s">
        <v>22</v>
      </c>
      <c r="E122" s="32">
        <v>1305</v>
      </c>
      <c r="F122" s="32">
        <f t="shared" si="124"/>
        <v>1520</v>
      </c>
      <c r="G122" s="32">
        <f t="shared" si="125"/>
        <v>1900</v>
      </c>
      <c r="H122" s="33">
        <v>5970</v>
      </c>
      <c r="I122" s="34">
        <f t="shared" si="116"/>
        <v>11343000</v>
      </c>
      <c r="J122" s="33">
        <v>300000</v>
      </c>
      <c r="K122" s="33">
        <v>350000</v>
      </c>
      <c r="L122" s="33">
        <f t="shared" si="117"/>
        <v>190000</v>
      </c>
      <c r="M122" s="35">
        <f t="shared" si="118"/>
        <v>12183000</v>
      </c>
      <c r="N122" s="36">
        <f t="shared" si="119"/>
        <v>2436600</v>
      </c>
      <c r="O122" s="37">
        <f t="shared" si="126"/>
        <v>1218300</v>
      </c>
      <c r="P122" s="38">
        <f t="shared" si="120"/>
        <v>1827450</v>
      </c>
      <c r="Q122" s="39">
        <f t="shared" si="127"/>
        <v>1218300</v>
      </c>
      <c r="R122" s="40">
        <f t="shared" si="128"/>
        <v>2436600</v>
      </c>
      <c r="S122" s="39">
        <f t="shared" si="129"/>
        <v>2436600</v>
      </c>
      <c r="T122" s="40">
        <f t="shared" si="130"/>
        <v>1218300</v>
      </c>
      <c r="U122" s="41">
        <f t="shared" si="121"/>
        <v>95000</v>
      </c>
      <c r="V122" s="42">
        <f t="shared" si="122"/>
        <v>45600</v>
      </c>
      <c r="W122" s="43" t="s">
        <v>29</v>
      </c>
      <c r="X122" s="43" t="s">
        <v>330</v>
      </c>
      <c r="Y122" s="43" t="s">
        <v>336</v>
      </c>
      <c r="Z122" s="43" t="s">
        <v>27</v>
      </c>
    </row>
    <row r="123" spans="1:26" s="48" customFormat="1" ht="24.95" customHeight="1">
      <c r="A123" s="31">
        <v>106</v>
      </c>
      <c r="B123" s="45" t="s">
        <v>337</v>
      </c>
      <c r="C123" s="45" t="s">
        <v>21</v>
      </c>
      <c r="D123" s="45" t="s">
        <v>35</v>
      </c>
      <c r="E123" s="46">
        <f>ROUND(120.774*10.76,0)</f>
        <v>1300</v>
      </c>
      <c r="F123" s="46">
        <f>ROUND(139*10.76,0)</f>
        <v>1496</v>
      </c>
      <c r="G123" s="46">
        <f t="shared" si="125"/>
        <v>1870</v>
      </c>
      <c r="H123" s="47">
        <v>5920</v>
      </c>
      <c r="I123" s="34">
        <f t="shared" si="116"/>
        <v>11070400</v>
      </c>
      <c r="J123" s="47">
        <v>300000</v>
      </c>
      <c r="K123" s="47">
        <v>350000</v>
      </c>
      <c r="L123" s="47">
        <f t="shared" si="117"/>
        <v>187000</v>
      </c>
      <c r="M123" s="35">
        <f t="shared" si="118"/>
        <v>11907400</v>
      </c>
      <c r="N123" s="36">
        <f t="shared" si="119"/>
        <v>2381480</v>
      </c>
      <c r="O123" s="37">
        <f t="shared" si="126"/>
        <v>1190740</v>
      </c>
      <c r="P123" s="38">
        <f t="shared" si="120"/>
        <v>1786110</v>
      </c>
      <c r="Q123" s="39">
        <f t="shared" si="127"/>
        <v>1190740</v>
      </c>
      <c r="R123" s="40">
        <f t="shared" si="128"/>
        <v>2381480</v>
      </c>
      <c r="S123" s="39">
        <f t="shared" si="129"/>
        <v>2381480</v>
      </c>
      <c r="T123" s="40">
        <f t="shared" si="130"/>
        <v>1190740</v>
      </c>
      <c r="U123" s="41">
        <f t="shared" si="121"/>
        <v>93500</v>
      </c>
      <c r="V123" s="42">
        <f t="shared" si="122"/>
        <v>44880</v>
      </c>
      <c r="W123" s="43" t="s">
        <v>27</v>
      </c>
      <c r="X123" s="43" t="s">
        <v>338</v>
      </c>
      <c r="Y123" s="43" t="s">
        <v>339</v>
      </c>
      <c r="Z123" s="43" t="s">
        <v>340</v>
      </c>
    </row>
    <row r="124" spans="1:26" s="52" customFormat="1" ht="24.95" customHeight="1">
      <c r="A124" s="31">
        <f t="shared" si="123"/>
        <v>107</v>
      </c>
      <c r="B124" s="49" t="s">
        <v>341</v>
      </c>
      <c r="C124" s="49" t="s">
        <v>40</v>
      </c>
      <c r="D124" s="49" t="s">
        <v>35</v>
      </c>
      <c r="E124" s="50">
        <v>908</v>
      </c>
      <c r="F124" s="50">
        <f>ROUND(92*10.76,0)</f>
        <v>990</v>
      </c>
      <c r="G124" s="50">
        <v>1235</v>
      </c>
      <c r="H124" s="51">
        <v>5820</v>
      </c>
      <c r="I124" s="34">
        <f t="shared" si="116"/>
        <v>7187700</v>
      </c>
      <c r="J124" s="51">
        <v>300000</v>
      </c>
      <c r="K124" s="51">
        <v>200000</v>
      </c>
      <c r="L124" s="51">
        <f t="shared" si="117"/>
        <v>123500</v>
      </c>
      <c r="M124" s="35">
        <f t="shared" si="118"/>
        <v>7811200</v>
      </c>
      <c r="N124" s="36">
        <f t="shared" si="119"/>
        <v>1562240</v>
      </c>
      <c r="O124" s="37">
        <f t="shared" si="126"/>
        <v>781120</v>
      </c>
      <c r="P124" s="38">
        <f t="shared" si="120"/>
        <v>1171680</v>
      </c>
      <c r="Q124" s="39">
        <f t="shared" si="127"/>
        <v>781120</v>
      </c>
      <c r="R124" s="40">
        <f t="shared" si="128"/>
        <v>1562240</v>
      </c>
      <c r="S124" s="39">
        <f t="shared" si="129"/>
        <v>1562240</v>
      </c>
      <c r="T124" s="40">
        <f t="shared" si="130"/>
        <v>781120</v>
      </c>
      <c r="U124" s="41">
        <f t="shared" si="121"/>
        <v>61750</v>
      </c>
      <c r="V124" s="42">
        <f t="shared" si="122"/>
        <v>29640</v>
      </c>
      <c r="W124" s="43" t="s">
        <v>342</v>
      </c>
      <c r="X124" s="43" t="s">
        <v>72</v>
      </c>
      <c r="Y124" s="43" t="s">
        <v>343</v>
      </c>
      <c r="Z124" s="43" t="s">
        <v>344</v>
      </c>
    </row>
    <row r="125" spans="1:26" s="52" customFormat="1" ht="24.95" customHeight="1">
      <c r="A125" s="31">
        <f t="shared" si="123"/>
        <v>108</v>
      </c>
      <c r="B125" s="49" t="s">
        <v>345</v>
      </c>
      <c r="C125" s="49" t="s">
        <v>40</v>
      </c>
      <c r="D125" s="49" t="s">
        <v>35</v>
      </c>
      <c r="E125" s="50">
        <v>908</v>
      </c>
      <c r="F125" s="50">
        <f>ROUND(92*10.76,0)</f>
        <v>990</v>
      </c>
      <c r="G125" s="50">
        <v>1235</v>
      </c>
      <c r="H125" s="51">
        <v>5820</v>
      </c>
      <c r="I125" s="34">
        <f t="shared" si="116"/>
        <v>7187700</v>
      </c>
      <c r="J125" s="51">
        <v>300000</v>
      </c>
      <c r="K125" s="51">
        <v>200000</v>
      </c>
      <c r="L125" s="51">
        <f t="shared" si="117"/>
        <v>123500</v>
      </c>
      <c r="M125" s="35">
        <f t="shared" si="118"/>
        <v>7811200</v>
      </c>
      <c r="N125" s="36">
        <f t="shared" si="119"/>
        <v>1562240</v>
      </c>
      <c r="O125" s="37">
        <f t="shared" si="126"/>
        <v>781120</v>
      </c>
      <c r="P125" s="38">
        <f t="shared" si="120"/>
        <v>1171680</v>
      </c>
      <c r="Q125" s="39">
        <f t="shared" si="127"/>
        <v>781120</v>
      </c>
      <c r="R125" s="40">
        <f t="shared" si="128"/>
        <v>1562240</v>
      </c>
      <c r="S125" s="39">
        <f t="shared" si="129"/>
        <v>1562240</v>
      </c>
      <c r="T125" s="40">
        <f t="shared" si="130"/>
        <v>781120</v>
      </c>
      <c r="U125" s="41">
        <f t="shared" si="121"/>
        <v>61750</v>
      </c>
      <c r="V125" s="42">
        <f t="shared" si="122"/>
        <v>29640</v>
      </c>
      <c r="W125" s="43" t="s">
        <v>29</v>
      </c>
      <c r="X125" s="43" t="s">
        <v>346</v>
      </c>
      <c r="Y125" s="43" t="s">
        <v>72</v>
      </c>
      <c r="Z125" s="43" t="s">
        <v>347</v>
      </c>
    </row>
    <row r="126" spans="1:26" s="48" customFormat="1" ht="24.95" customHeight="1">
      <c r="A126" s="31">
        <f t="shared" si="123"/>
        <v>109</v>
      </c>
      <c r="B126" s="45" t="s">
        <v>348</v>
      </c>
      <c r="C126" s="45" t="s">
        <v>21</v>
      </c>
      <c r="D126" s="45" t="s">
        <v>35</v>
      </c>
      <c r="E126" s="46">
        <f>ROUND(120.774*10.76,0)</f>
        <v>1300</v>
      </c>
      <c r="F126" s="46">
        <f>ROUND(139*10.76,0)</f>
        <v>1496</v>
      </c>
      <c r="G126" s="46">
        <f t="shared" ref="G126:G135" si="131">ROUND(F126*1.25,0)</f>
        <v>1870</v>
      </c>
      <c r="H126" s="47">
        <v>5920</v>
      </c>
      <c r="I126" s="34">
        <f t="shared" si="116"/>
        <v>11070400</v>
      </c>
      <c r="J126" s="47">
        <v>300000</v>
      </c>
      <c r="K126" s="47">
        <v>350000</v>
      </c>
      <c r="L126" s="47">
        <f t="shared" si="117"/>
        <v>187000</v>
      </c>
      <c r="M126" s="35">
        <f t="shared" si="118"/>
        <v>11907400</v>
      </c>
      <c r="N126" s="36">
        <f t="shared" si="119"/>
        <v>2381480</v>
      </c>
      <c r="O126" s="37">
        <f t="shared" si="126"/>
        <v>1190740</v>
      </c>
      <c r="P126" s="38">
        <f t="shared" si="120"/>
        <v>1786110</v>
      </c>
      <c r="Q126" s="39">
        <f t="shared" si="127"/>
        <v>1190740</v>
      </c>
      <c r="R126" s="40">
        <f t="shared" si="128"/>
        <v>2381480</v>
      </c>
      <c r="S126" s="39">
        <f t="shared" si="129"/>
        <v>2381480</v>
      </c>
      <c r="T126" s="40">
        <f t="shared" si="130"/>
        <v>1190740</v>
      </c>
      <c r="U126" s="41">
        <f t="shared" si="121"/>
        <v>93500</v>
      </c>
      <c r="V126" s="42">
        <f t="shared" si="122"/>
        <v>44880</v>
      </c>
      <c r="W126" s="43" t="s">
        <v>349</v>
      </c>
      <c r="X126" s="43" t="s">
        <v>350</v>
      </c>
      <c r="Y126" s="43" t="s">
        <v>187</v>
      </c>
      <c r="Z126" s="43" t="s">
        <v>351</v>
      </c>
    </row>
    <row r="127" spans="1:26" s="82" customFormat="1" ht="24.95" customHeight="1">
      <c r="A127" s="31">
        <f t="shared" si="123"/>
        <v>110</v>
      </c>
      <c r="B127" s="79" t="s">
        <v>352</v>
      </c>
      <c r="C127" s="79" t="s">
        <v>156</v>
      </c>
      <c r="D127" s="79" t="s">
        <v>157</v>
      </c>
      <c r="E127" s="80">
        <v>2667</v>
      </c>
      <c r="F127" s="80">
        <f>ROUND(278.39*10.76,0)</f>
        <v>2995</v>
      </c>
      <c r="G127" s="80">
        <v>3745</v>
      </c>
      <c r="H127" s="81">
        <v>5920</v>
      </c>
      <c r="I127" s="34">
        <f t="shared" si="116"/>
        <v>22170400</v>
      </c>
      <c r="J127" s="81">
        <v>300000</v>
      </c>
      <c r="K127" s="81">
        <v>500000</v>
      </c>
      <c r="L127" s="81">
        <f t="shared" si="117"/>
        <v>374500</v>
      </c>
      <c r="M127" s="35">
        <f t="shared" si="118"/>
        <v>23344900</v>
      </c>
      <c r="N127" s="36">
        <f t="shared" si="119"/>
        <v>4668980</v>
      </c>
      <c r="O127" s="37">
        <f t="shared" si="126"/>
        <v>2334490</v>
      </c>
      <c r="P127" s="38">
        <f t="shared" si="120"/>
        <v>3501735</v>
      </c>
      <c r="Q127" s="39">
        <f t="shared" si="127"/>
        <v>2334490</v>
      </c>
      <c r="R127" s="40">
        <f t="shared" si="128"/>
        <v>4668980</v>
      </c>
      <c r="S127" s="39">
        <f t="shared" si="129"/>
        <v>4668980</v>
      </c>
      <c r="T127" s="40">
        <f t="shared" si="130"/>
        <v>2334490</v>
      </c>
      <c r="U127" s="41">
        <f t="shared" si="121"/>
        <v>187250</v>
      </c>
      <c r="V127" s="42">
        <f t="shared" si="122"/>
        <v>89880</v>
      </c>
      <c r="W127" s="78" t="s">
        <v>353</v>
      </c>
      <c r="X127" s="78" t="s">
        <v>191</v>
      </c>
      <c r="Y127" s="78" t="s">
        <v>354</v>
      </c>
      <c r="Z127" s="78" t="s">
        <v>327</v>
      </c>
    </row>
    <row r="128" spans="1:26" s="82" customFormat="1" ht="24.95" customHeight="1">
      <c r="A128" s="31">
        <f t="shared" si="123"/>
        <v>111</v>
      </c>
      <c r="B128" s="79" t="s">
        <v>355</v>
      </c>
      <c r="C128" s="79" t="s">
        <v>156</v>
      </c>
      <c r="D128" s="79" t="s">
        <v>157</v>
      </c>
      <c r="E128" s="80">
        <v>2667</v>
      </c>
      <c r="F128" s="80">
        <f>ROUND(278.39*10.76,0)</f>
        <v>2995</v>
      </c>
      <c r="G128" s="80">
        <v>3745</v>
      </c>
      <c r="H128" s="81">
        <v>5920</v>
      </c>
      <c r="I128" s="34">
        <f t="shared" si="116"/>
        <v>22170400</v>
      </c>
      <c r="J128" s="81">
        <v>300000</v>
      </c>
      <c r="K128" s="81">
        <v>500000</v>
      </c>
      <c r="L128" s="81">
        <f t="shared" si="117"/>
        <v>374500</v>
      </c>
      <c r="M128" s="35">
        <f t="shared" si="118"/>
        <v>23344900</v>
      </c>
      <c r="N128" s="36">
        <f t="shared" si="119"/>
        <v>4668980</v>
      </c>
      <c r="O128" s="37">
        <f t="shared" si="126"/>
        <v>2334490</v>
      </c>
      <c r="P128" s="38">
        <f t="shared" si="120"/>
        <v>3501735</v>
      </c>
      <c r="Q128" s="39">
        <f t="shared" si="127"/>
        <v>2334490</v>
      </c>
      <c r="R128" s="40">
        <f t="shared" si="128"/>
        <v>4668980</v>
      </c>
      <c r="S128" s="39">
        <f t="shared" si="129"/>
        <v>4668980</v>
      </c>
      <c r="T128" s="40">
        <f t="shared" si="130"/>
        <v>2334490</v>
      </c>
      <c r="U128" s="41">
        <f t="shared" si="121"/>
        <v>187250</v>
      </c>
      <c r="V128" s="42">
        <f t="shared" si="122"/>
        <v>89880</v>
      </c>
      <c r="W128" s="43" t="s">
        <v>356</v>
      </c>
      <c r="X128" s="78" t="s">
        <v>191</v>
      </c>
      <c r="Y128" s="43" t="s">
        <v>357</v>
      </c>
      <c r="Z128" s="43" t="s">
        <v>325</v>
      </c>
    </row>
    <row r="129" spans="1:26" s="44" customFormat="1" ht="24.95" customHeight="1">
      <c r="A129" s="31">
        <f t="shared" si="123"/>
        <v>112</v>
      </c>
      <c r="B129" s="31" t="s">
        <v>358</v>
      </c>
      <c r="C129" s="31" t="s">
        <v>21</v>
      </c>
      <c r="D129" s="31" t="s">
        <v>22</v>
      </c>
      <c r="E129" s="32">
        <f>ROUND(120.774*10.76,0)</f>
        <v>1300</v>
      </c>
      <c r="F129" s="32">
        <f>ROUND(139*10.76,0)</f>
        <v>1496</v>
      </c>
      <c r="G129" s="32">
        <f t="shared" si="131"/>
        <v>1870</v>
      </c>
      <c r="H129" s="33">
        <v>5970</v>
      </c>
      <c r="I129" s="34">
        <f t="shared" si="116"/>
        <v>11163900</v>
      </c>
      <c r="J129" s="33">
        <v>300000</v>
      </c>
      <c r="K129" s="33">
        <v>350000</v>
      </c>
      <c r="L129" s="33">
        <f t="shared" si="117"/>
        <v>187000</v>
      </c>
      <c r="M129" s="35">
        <f t="shared" si="118"/>
        <v>12000900</v>
      </c>
      <c r="N129" s="36">
        <f t="shared" si="119"/>
        <v>2400180</v>
      </c>
      <c r="O129" s="37">
        <f t="shared" si="126"/>
        <v>1200090</v>
      </c>
      <c r="P129" s="38">
        <f t="shared" si="120"/>
        <v>1800135</v>
      </c>
      <c r="Q129" s="39">
        <f t="shared" si="127"/>
        <v>1200090</v>
      </c>
      <c r="R129" s="40">
        <f t="shared" si="128"/>
        <v>2400180</v>
      </c>
      <c r="S129" s="39">
        <f t="shared" si="129"/>
        <v>2400180</v>
      </c>
      <c r="T129" s="40">
        <f t="shared" si="130"/>
        <v>1200090</v>
      </c>
      <c r="U129" s="41">
        <f t="shared" si="121"/>
        <v>93500</v>
      </c>
      <c r="V129" s="42">
        <f t="shared" si="122"/>
        <v>44880</v>
      </c>
      <c r="W129" s="43" t="s">
        <v>359</v>
      </c>
      <c r="X129" s="43" t="s">
        <v>198</v>
      </c>
      <c r="Y129" s="43" t="s">
        <v>360</v>
      </c>
      <c r="Z129" s="43" t="s">
        <v>187</v>
      </c>
    </row>
    <row r="130" spans="1:26" s="66" customFormat="1" ht="24.95" customHeight="1">
      <c r="A130" s="31">
        <v>113</v>
      </c>
      <c r="B130" s="64" t="s">
        <v>361</v>
      </c>
      <c r="C130" s="64" t="s">
        <v>40</v>
      </c>
      <c r="D130" s="64" t="s">
        <v>22</v>
      </c>
      <c r="E130" s="53">
        <v>908</v>
      </c>
      <c r="F130" s="53">
        <f>ROUND(92*10.76,0)</f>
        <v>990</v>
      </c>
      <c r="G130" s="53">
        <v>1235</v>
      </c>
      <c r="H130" s="65">
        <v>5870</v>
      </c>
      <c r="I130" s="34">
        <f t="shared" si="116"/>
        <v>7249450</v>
      </c>
      <c r="J130" s="65">
        <v>300000</v>
      </c>
      <c r="K130" s="65">
        <v>200000</v>
      </c>
      <c r="L130" s="65">
        <f t="shared" si="117"/>
        <v>123500</v>
      </c>
      <c r="M130" s="35">
        <f t="shared" si="118"/>
        <v>7872950</v>
      </c>
      <c r="N130" s="36">
        <f t="shared" si="119"/>
        <v>1574590</v>
      </c>
      <c r="O130" s="37">
        <f t="shared" si="126"/>
        <v>787295</v>
      </c>
      <c r="P130" s="38">
        <f t="shared" si="120"/>
        <v>1180942.5</v>
      </c>
      <c r="Q130" s="39">
        <f t="shared" si="127"/>
        <v>787295</v>
      </c>
      <c r="R130" s="40">
        <f t="shared" si="128"/>
        <v>1574590</v>
      </c>
      <c r="S130" s="39">
        <f t="shared" si="129"/>
        <v>1574590</v>
      </c>
      <c r="T130" s="40">
        <f t="shared" si="130"/>
        <v>787295</v>
      </c>
      <c r="U130" s="41">
        <f t="shared" si="121"/>
        <v>61750</v>
      </c>
      <c r="V130" s="42">
        <f t="shared" si="122"/>
        <v>29640</v>
      </c>
      <c r="W130" s="78" t="s">
        <v>339</v>
      </c>
      <c r="X130" s="78" t="s">
        <v>72</v>
      </c>
      <c r="Y130" s="78" t="s">
        <v>362</v>
      </c>
      <c r="Z130" s="78" t="s">
        <v>338</v>
      </c>
    </row>
    <row r="131" spans="1:26" s="48" customFormat="1" ht="24.95" customHeight="1">
      <c r="A131" s="31">
        <v>114</v>
      </c>
      <c r="B131" s="45" t="s">
        <v>363</v>
      </c>
      <c r="C131" s="45" t="s">
        <v>21</v>
      </c>
      <c r="D131" s="45" t="s">
        <v>35</v>
      </c>
      <c r="E131" s="46">
        <v>1305</v>
      </c>
      <c r="F131" s="46">
        <f t="shared" ref="F131:F135" si="132">ROUND(141.3*10.76,0)</f>
        <v>1520</v>
      </c>
      <c r="G131" s="46">
        <f t="shared" si="131"/>
        <v>1900</v>
      </c>
      <c r="H131" s="47">
        <v>5920</v>
      </c>
      <c r="I131" s="34">
        <f t="shared" si="116"/>
        <v>11248000</v>
      </c>
      <c r="J131" s="47">
        <v>300000</v>
      </c>
      <c r="K131" s="47">
        <v>350000</v>
      </c>
      <c r="L131" s="47">
        <f t="shared" si="117"/>
        <v>190000</v>
      </c>
      <c r="M131" s="35">
        <f t="shared" si="118"/>
        <v>12088000</v>
      </c>
      <c r="N131" s="36">
        <f t="shared" si="119"/>
        <v>2417600</v>
      </c>
      <c r="O131" s="37">
        <f t="shared" si="126"/>
        <v>1208800</v>
      </c>
      <c r="P131" s="38">
        <f t="shared" si="120"/>
        <v>1813200</v>
      </c>
      <c r="Q131" s="39">
        <f t="shared" si="127"/>
        <v>1208800</v>
      </c>
      <c r="R131" s="40">
        <f t="shared" si="128"/>
        <v>2417600</v>
      </c>
      <c r="S131" s="39">
        <f t="shared" si="129"/>
        <v>2417600</v>
      </c>
      <c r="T131" s="40">
        <f t="shared" si="130"/>
        <v>1208800</v>
      </c>
      <c r="U131" s="41">
        <f t="shared" si="121"/>
        <v>95000</v>
      </c>
      <c r="V131" s="42">
        <f t="shared" si="122"/>
        <v>45600</v>
      </c>
      <c r="W131" s="43" t="s">
        <v>27</v>
      </c>
      <c r="X131" s="43" t="s">
        <v>29</v>
      </c>
      <c r="Y131" s="43" t="s">
        <v>49</v>
      </c>
      <c r="Z131" s="43" t="s">
        <v>364</v>
      </c>
    </row>
    <row r="132" spans="1:26" s="48" customFormat="1" ht="24.95" customHeight="1">
      <c r="A132" s="31">
        <f t="shared" si="123"/>
        <v>115</v>
      </c>
      <c r="B132" s="45" t="s">
        <v>365</v>
      </c>
      <c r="C132" s="45" t="s">
        <v>21</v>
      </c>
      <c r="D132" s="45" t="s">
        <v>35</v>
      </c>
      <c r="E132" s="46">
        <v>1305</v>
      </c>
      <c r="F132" s="46">
        <f t="shared" si="132"/>
        <v>1520</v>
      </c>
      <c r="G132" s="46">
        <f t="shared" si="131"/>
        <v>1900</v>
      </c>
      <c r="H132" s="47">
        <v>5920</v>
      </c>
      <c r="I132" s="34">
        <f t="shared" si="116"/>
        <v>11248000</v>
      </c>
      <c r="J132" s="47">
        <v>300000</v>
      </c>
      <c r="K132" s="47">
        <v>350000</v>
      </c>
      <c r="L132" s="47">
        <f t="shared" si="117"/>
        <v>190000</v>
      </c>
      <c r="M132" s="35">
        <f t="shared" si="118"/>
        <v>12088000</v>
      </c>
      <c r="N132" s="36">
        <f t="shared" si="119"/>
        <v>2417600</v>
      </c>
      <c r="O132" s="37">
        <f t="shared" si="126"/>
        <v>1208800</v>
      </c>
      <c r="P132" s="38">
        <f t="shared" si="120"/>
        <v>1813200</v>
      </c>
      <c r="Q132" s="39">
        <f t="shared" si="127"/>
        <v>1208800</v>
      </c>
      <c r="R132" s="40">
        <f t="shared" si="128"/>
        <v>2417600</v>
      </c>
      <c r="S132" s="39">
        <f t="shared" si="129"/>
        <v>2417600</v>
      </c>
      <c r="T132" s="40">
        <f t="shared" si="130"/>
        <v>1208800</v>
      </c>
      <c r="U132" s="41">
        <f t="shared" si="121"/>
        <v>95000</v>
      </c>
      <c r="V132" s="42">
        <f t="shared" si="122"/>
        <v>45600</v>
      </c>
      <c r="W132" s="43" t="s">
        <v>29</v>
      </c>
      <c r="X132" s="43" t="s">
        <v>366</v>
      </c>
      <c r="Y132" s="43" t="s">
        <v>49</v>
      </c>
      <c r="Z132" s="43" t="s">
        <v>367</v>
      </c>
    </row>
    <row r="133" spans="1:26" s="48" customFormat="1" ht="24.95" customHeight="1">
      <c r="A133" s="31">
        <f t="shared" si="123"/>
        <v>116</v>
      </c>
      <c r="B133" s="45" t="s">
        <v>368</v>
      </c>
      <c r="C133" s="45" t="s">
        <v>21</v>
      </c>
      <c r="D133" s="45" t="s">
        <v>35</v>
      </c>
      <c r="E133" s="46">
        <v>1305</v>
      </c>
      <c r="F133" s="46">
        <f t="shared" si="132"/>
        <v>1520</v>
      </c>
      <c r="G133" s="46">
        <f t="shared" si="131"/>
        <v>1900</v>
      </c>
      <c r="H133" s="47">
        <v>5920</v>
      </c>
      <c r="I133" s="34">
        <f t="shared" si="116"/>
        <v>11248000</v>
      </c>
      <c r="J133" s="47">
        <v>300000</v>
      </c>
      <c r="K133" s="47">
        <v>350000</v>
      </c>
      <c r="L133" s="47">
        <f t="shared" si="117"/>
        <v>190000</v>
      </c>
      <c r="M133" s="35">
        <f t="shared" si="118"/>
        <v>12088000</v>
      </c>
      <c r="N133" s="36">
        <f t="shared" si="119"/>
        <v>2417600</v>
      </c>
      <c r="O133" s="37">
        <f t="shared" si="126"/>
        <v>1208800</v>
      </c>
      <c r="P133" s="38">
        <f t="shared" si="120"/>
        <v>1813200</v>
      </c>
      <c r="Q133" s="39">
        <f t="shared" si="127"/>
        <v>1208800</v>
      </c>
      <c r="R133" s="40">
        <f t="shared" si="128"/>
        <v>2417600</v>
      </c>
      <c r="S133" s="39">
        <f t="shared" si="129"/>
        <v>2417600</v>
      </c>
      <c r="T133" s="40">
        <f t="shared" si="130"/>
        <v>1208800</v>
      </c>
      <c r="U133" s="41">
        <f t="shared" si="121"/>
        <v>95000</v>
      </c>
      <c r="V133" s="42">
        <f t="shared" si="122"/>
        <v>45600</v>
      </c>
      <c r="W133" s="43" t="s">
        <v>369</v>
      </c>
      <c r="X133" s="43" t="s">
        <v>370</v>
      </c>
      <c r="Y133" s="43" t="s">
        <v>49</v>
      </c>
      <c r="Z133" s="43" t="s">
        <v>26</v>
      </c>
    </row>
    <row r="134" spans="1:26" s="48" customFormat="1" ht="24.95" customHeight="1">
      <c r="A134" s="31">
        <f t="shared" si="123"/>
        <v>117</v>
      </c>
      <c r="B134" s="45" t="s">
        <v>371</v>
      </c>
      <c r="C134" s="45" t="s">
        <v>21</v>
      </c>
      <c r="D134" s="45" t="s">
        <v>35</v>
      </c>
      <c r="E134" s="46">
        <v>1305</v>
      </c>
      <c r="F134" s="46">
        <f t="shared" si="132"/>
        <v>1520</v>
      </c>
      <c r="G134" s="46">
        <f t="shared" si="131"/>
        <v>1900</v>
      </c>
      <c r="H134" s="47">
        <v>5920</v>
      </c>
      <c r="I134" s="34">
        <f t="shared" si="116"/>
        <v>11248000</v>
      </c>
      <c r="J134" s="47">
        <v>300000</v>
      </c>
      <c r="K134" s="47">
        <v>350000</v>
      </c>
      <c r="L134" s="47">
        <f t="shared" si="117"/>
        <v>190000</v>
      </c>
      <c r="M134" s="35">
        <f t="shared" si="118"/>
        <v>12088000</v>
      </c>
      <c r="N134" s="36">
        <f t="shared" si="119"/>
        <v>2417600</v>
      </c>
      <c r="O134" s="37">
        <f t="shared" si="126"/>
        <v>1208800</v>
      </c>
      <c r="P134" s="38">
        <f t="shared" si="120"/>
        <v>1813200</v>
      </c>
      <c r="Q134" s="39">
        <f t="shared" si="127"/>
        <v>1208800</v>
      </c>
      <c r="R134" s="40">
        <f t="shared" si="128"/>
        <v>2417600</v>
      </c>
      <c r="S134" s="39">
        <f t="shared" si="129"/>
        <v>2417600</v>
      </c>
      <c r="T134" s="40">
        <f t="shared" si="130"/>
        <v>1208800</v>
      </c>
      <c r="U134" s="41">
        <f t="shared" si="121"/>
        <v>95000</v>
      </c>
      <c r="V134" s="42">
        <f t="shared" si="122"/>
        <v>45600</v>
      </c>
      <c r="W134" s="43" t="s">
        <v>366</v>
      </c>
      <c r="X134" s="43" t="s">
        <v>29</v>
      </c>
      <c r="Y134" s="43" t="s">
        <v>49</v>
      </c>
      <c r="Z134" s="43" t="s">
        <v>372</v>
      </c>
    </row>
    <row r="135" spans="1:26" s="48" customFormat="1" ht="24.95" customHeight="1">
      <c r="A135" s="31">
        <f t="shared" si="123"/>
        <v>118</v>
      </c>
      <c r="B135" s="45" t="s">
        <v>373</v>
      </c>
      <c r="C135" s="45" t="s">
        <v>21</v>
      </c>
      <c r="D135" s="45" t="s">
        <v>35</v>
      </c>
      <c r="E135" s="46">
        <v>1305</v>
      </c>
      <c r="F135" s="46">
        <f t="shared" si="132"/>
        <v>1520</v>
      </c>
      <c r="G135" s="46">
        <f t="shared" si="131"/>
        <v>1900</v>
      </c>
      <c r="H135" s="47">
        <v>5920</v>
      </c>
      <c r="I135" s="34">
        <f t="shared" si="116"/>
        <v>11248000</v>
      </c>
      <c r="J135" s="47">
        <v>300000</v>
      </c>
      <c r="K135" s="47">
        <v>350000</v>
      </c>
      <c r="L135" s="47">
        <f t="shared" si="117"/>
        <v>190000</v>
      </c>
      <c r="M135" s="35">
        <f t="shared" si="118"/>
        <v>12088000</v>
      </c>
      <c r="N135" s="36">
        <f t="shared" si="119"/>
        <v>2417600</v>
      </c>
      <c r="O135" s="37">
        <f t="shared" si="126"/>
        <v>1208800</v>
      </c>
      <c r="P135" s="38">
        <f t="shared" si="120"/>
        <v>1813200</v>
      </c>
      <c r="Q135" s="39">
        <f t="shared" si="127"/>
        <v>1208800</v>
      </c>
      <c r="R135" s="40">
        <f t="shared" si="128"/>
        <v>2417600</v>
      </c>
      <c r="S135" s="39">
        <f t="shared" si="129"/>
        <v>2417600</v>
      </c>
      <c r="T135" s="40">
        <f t="shared" si="130"/>
        <v>1208800</v>
      </c>
      <c r="U135" s="41">
        <f t="shared" si="121"/>
        <v>95000</v>
      </c>
      <c r="V135" s="42">
        <f t="shared" si="122"/>
        <v>45600</v>
      </c>
      <c r="W135" s="43" t="s">
        <v>29</v>
      </c>
      <c r="X135" s="43" t="s">
        <v>374</v>
      </c>
      <c r="Y135" s="43" t="s">
        <v>49</v>
      </c>
      <c r="Z135" s="43" t="s">
        <v>375</v>
      </c>
    </row>
    <row r="136" spans="1:26" s="82" customFormat="1" ht="24.95" customHeight="1">
      <c r="A136" s="31">
        <f t="shared" si="123"/>
        <v>119</v>
      </c>
      <c r="B136" s="79" t="s">
        <v>376</v>
      </c>
      <c r="C136" s="79" t="s">
        <v>156</v>
      </c>
      <c r="D136" s="79" t="s">
        <v>157</v>
      </c>
      <c r="E136" s="80">
        <v>2667</v>
      </c>
      <c r="F136" s="80">
        <f>ROUND(278.39*10.76,0)</f>
        <v>2995</v>
      </c>
      <c r="G136" s="80">
        <v>3745</v>
      </c>
      <c r="H136" s="81">
        <v>5920</v>
      </c>
      <c r="I136" s="34">
        <f t="shared" si="116"/>
        <v>22170400</v>
      </c>
      <c r="J136" s="81">
        <v>300000</v>
      </c>
      <c r="K136" s="81">
        <v>500000</v>
      </c>
      <c r="L136" s="81">
        <f t="shared" si="117"/>
        <v>374500</v>
      </c>
      <c r="M136" s="35">
        <f t="shared" si="118"/>
        <v>23344900</v>
      </c>
      <c r="N136" s="36">
        <f t="shared" si="119"/>
        <v>4668980</v>
      </c>
      <c r="O136" s="37">
        <f t="shared" si="126"/>
        <v>2334490</v>
      </c>
      <c r="P136" s="38">
        <f t="shared" si="120"/>
        <v>3501735</v>
      </c>
      <c r="Q136" s="39">
        <f t="shared" si="127"/>
        <v>2334490</v>
      </c>
      <c r="R136" s="40">
        <f t="shared" si="128"/>
        <v>4668980</v>
      </c>
      <c r="S136" s="39">
        <f t="shared" si="129"/>
        <v>4668980</v>
      </c>
      <c r="T136" s="40">
        <f t="shared" si="130"/>
        <v>2334490</v>
      </c>
      <c r="U136" s="41">
        <f t="shared" si="121"/>
        <v>187250</v>
      </c>
      <c r="V136" s="42">
        <f t="shared" si="122"/>
        <v>89880</v>
      </c>
      <c r="W136" s="43" t="s">
        <v>377</v>
      </c>
      <c r="X136" s="43" t="s">
        <v>191</v>
      </c>
      <c r="Y136" s="43" t="s">
        <v>49</v>
      </c>
      <c r="Z136" s="43" t="s">
        <v>354</v>
      </c>
    </row>
    <row r="137" spans="1:26" s="61" customFormat="1" ht="24.95" customHeight="1">
      <c r="A137" s="31"/>
      <c r="B137" s="54"/>
      <c r="C137" s="54"/>
      <c r="D137" s="54"/>
      <c r="E137" s="55"/>
      <c r="F137" s="55"/>
      <c r="G137" s="55"/>
      <c r="H137" s="56"/>
      <c r="I137" s="56"/>
      <c r="J137" s="56"/>
      <c r="K137" s="56"/>
      <c r="L137" s="56"/>
      <c r="M137" s="57"/>
      <c r="N137" s="58"/>
      <c r="O137" s="58"/>
      <c r="P137" s="58"/>
      <c r="Q137" s="58"/>
      <c r="R137" s="58"/>
      <c r="S137" s="58"/>
      <c r="T137" s="40"/>
      <c r="U137" s="58"/>
      <c r="V137" s="59"/>
      <c r="W137" s="60"/>
      <c r="X137" s="60"/>
      <c r="Y137" s="60"/>
      <c r="Z137" s="60"/>
    </row>
    <row r="138" spans="1:26" s="15" customFormat="1" ht="24.95" customHeight="1">
      <c r="A138" s="31"/>
      <c r="B138" s="13" t="s">
        <v>498</v>
      </c>
      <c r="C138" s="12"/>
      <c r="D138" s="12"/>
      <c r="E138" s="62"/>
      <c r="F138" s="62"/>
      <c r="G138" s="62"/>
      <c r="H138" s="67"/>
      <c r="I138" s="67"/>
      <c r="J138" s="67"/>
      <c r="K138" s="67"/>
      <c r="L138" s="67"/>
      <c r="M138" s="68"/>
      <c r="N138" s="69"/>
      <c r="O138" s="69"/>
      <c r="P138" s="69"/>
      <c r="Q138" s="69"/>
      <c r="R138" s="69"/>
      <c r="S138" s="69"/>
      <c r="T138" s="40"/>
      <c r="U138" s="69"/>
      <c r="V138" s="12"/>
      <c r="W138" s="63"/>
      <c r="X138" s="63"/>
      <c r="Y138" s="63"/>
      <c r="Z138" s="63"/>
    </row>
    <row r="139" spans="1:26" s="82" customFormat="1" ht="24.95" customHeight="1">
      <c r="A139" s="31">
        <f>A136+1</f>
        <v>120</v>
      </c>
      <c r="B139" s="79" t="s">
        <v>378</v>
      </c>
      <c r="C139" s="79" t="s">
        <v>156</v>
      </c>
      <c r="D139" s="79" t="s">
        <v>157</v>
      </c>
      <c r="E139" s="80">
        <v>2667</v>
      </c>
      <c r="F139" s="80">
        <f>ROUND(278.39*10.76,0)</f>
        <v>2995</v>
      </c>
      <c r="G139" s="80">
        <v>3745</v>
      </c>
      <c r="H139" s="81">
        <v>5920</v>
      </c>
      <c r="I139" s="34">
        <f>G139*H139</f>
        <v>22170400</v>
      </c>
      <c r="J139" s="81">
        <v>300000</v>
      </c>
      <c r="K139" s="81">
        <v>500000</v>
      </c>
      <c r="L139" s="81">
        <f t="shared" ref="L139:L156" si="133">G139*100</f>
        <v>374500</v>
      </c>
      <c r="M139" s="35">
        <f>SUM(I139:L139)</f>
        <v>23344900</v>
      </c>
      <c r="N139" s="36">
        <f t="shared" ref="N139:N156" si="134">M139*20%</f>
        <v>4668980</v>
      </c>
      <c r="O139" s="37">
        <f>M139*10%</f>
        <v>2334490</v>
      </c>
      <c r="P139" s="38">
        <f t="shared" ref="P139:P156" si="135">M139*15%</f>
        <v>3501735</v>
      </c>
      <c r="Q139" s="39">
        <f>M139*10%</f>
        <v>2334490</v>
      </c>
      <c r="R139" s="40">
        <f>M139*20%</f>
        <v>4668980</v>
      </c>
      <c r="S139" s="39">
        <f>M139*20%</f>
        <v>4668980</v>
      </c>
      <c r="T139" s="40">
        <f>M139*10%</f>
        <v>2334490</v>
      </c>
      <c r="U139" s="41">
        <f t="shared" ref="U139:U156" si="136">G139*50</f>
        <v>187250</v>
      </c>
      <c r="V139" s="42">
        <f t="shared" ref="V139:V156" si="137">G139*2*12</f>
        <v>89880</v>
      </c>
      <c r="W139" s="43" t="s">
        <v>379</v>
      </c>
      <c r="X139" s="43" t="s">
        <v>158</v>
      </c>
      <c r="Y139" s="43" t="s">
        <v>380</v>
      </c>
      <c r="Z139" s="43" t="s">
        <v>27</v>
      </c>
    </row>
    <row r="140" spans="1:26" s="44" customFormat="1" ht="24.95" customHeight="1">
      <c r="A140" s="31">
        <f t="shared" ref="A140:A156" si="138">A139+1</f>
        <v>121</v>
      </c>
      <c r="B140" s="31" t="s">
        <v>381</v>
      </c>
      <c r="C140" s="31" t="s">
        <v>21</v>
      </c>
      <c r="D140" s="31" t="s">
        <v>22</v>
      </c>
      <c r="E140" s="32">
        <v>1305</v>
      </c>
      <c r="F140" s="32">
        <f>ROUND(141.3*10.76,0)</f>
        <v>1520</v>
      </c>
      <c r="G140" s="32">
        <f>ROUND(F140*1.25,0)</f>
        <v>1900</v>
      </c>
      <c r="H140" s="33">
        <v>5970</v>
      </c>
      <c r="I140" s="34">
        <f t="shared" ref="I140:I156" si="139">G140*H140</f>
        <v>11343000</v>
      </c>
      <c r="J140" s="33">
        <v>300000</v>
      </c>
      <c r="K140" s="33">
        <v>350000</v>
      </c>
      <c r="L140" s="33">
        <f t="shared" si="133"/>
        <v>190000</v>
      </c>
      <c r="M140" s="35">
        <f t="shared" ref="M140:M156" si="140">SUM(I140:L140)</f>
        <v>12183000</v>
      </c>
      <c r="N140" s="36">
        <f t="shared" si="134"/>
        <v>2436600</v>
      </c>
      <c r="O140" s="37">
        <f t="shared" ref="O140:O156" si="141">M140*10%</f>
        <v>1218300</v>
      </c>
      <c r="P140" s="38">
        <f t="shared" si="135"/>
        <v>1827450</v>
      </c>
      <c r="Q140" s="39">
        <f t="shared" ref="Q140:Q156" si="142">M140*10%</f>
        <v>1218300</v>
      </c>
      <c r="R140" s="40">
        <f t="shared" ref="R140:R156" si="143">M140*20%</f>
        <v>2436600</v>
      </c>
      <c r="S140" s="39">
        <f t="shared" ref="S140:S156" si="144">M140*20%</f>
        <v>2436600</v>
      </c>
      <c r="T140" s="40">
        <f t="shared" ref="T140:T155" si="145">M140*10%</f>
        <v>1218300</v>
      </c>
      <c r="U140" s="41">
        <f t="shared" si="136"/>
        <v>95000</v>
      </c>
      <c r="V140" s="42">
        <f t="shared" si="137"/>
        <v>45600</v>
      </c>
      <c r="W140" s="43" t="s">
        <v>29</v>
      </c>
      <c r="X140" s="43" t="s">
        <v>382</v>
      </c>
      <c r="Y140" s="43" t="s">
        <v>383</v>
      </c>
      <c r="Z140" s="43" t="s">
        <v>27</v>
      </c>
    </row>
    <row r="141" spans="1:26" s="44" customFormat="1" ht="24.95" customHeight="1">
      <c r="A141" s="31">
        <f t="shared" si="138"/>
        <v>122</v>
      </c>
      <c r="B141" s="31" t="s">
        <v>384</v>
      </c>
      <c r="C141" s="31" t="s">
        <v>21</v>
      </c>
      <c r="D141" s="31" t="s">
        <v>22</v>
      </c>
      <c r="E141" s="32">
        <v>1305</v>
      </c>
      <c r="F141" s="32">
        <f t="shared" ref="F141:F142" si="146">ROUND(141.3*10.76,0)</f>
        <v>1520</v>
      </c>
      <c r="G141" s="32">
        <f t="shared" ref="G141:G143" si="147">ROUND(F141*1.25,0)</f>
        <v>1900</v>
      </c>
      <c r="H141" s="33">
        <v>5970</v>
      </c>
      <c r="I141" s="34">
        <f t="shared" si="139"/>
        <v>11343000</v>
      </c>
      <c r="J141" s="33">
        <v>300000</v>
      </c>
      <c r="K141" s="33">
        <v>350000</v>
      </c>
      <c r="L141" s="33">
        <f t="shared" si="133"/>
        <v>190000</v>
      </c>
      <c r="M141" s="35">
        <f t="shared" si="140"/>
        <v>12183000</v>
      </c>
      <c r="N141" s="36">
        <f t="shared" si="134"/>
        <v>2436600</v>
      </c>
      <c r="O141" s="37">
        <f t="shared" si="141"/>
        <v>1218300</v>
      </c>
      <c r="P141" s="38">
        <f t="shared" si="135"/>
        <v>1827450</v>
      </c>
      <c r="Q141" s="39">
        <f t="shared" si="142"/>
        <v>1218300</v>
      </c>
      <c r="R141" s="40">
        <f t="shared" si="143"/>
        <v>2436600</v>
      </c>
      <c r="S141" s="39">
        <f t="shared" si="144"/>
        <v>2436600</v>
      </c>
      <c r="T141" s="40">
        <f t="shared" si="145"/>
        <v>1218300</v>
      </c>
      <c r="U141" s="41">
        <f t="shared" si="136"/>
        <v>95000</v>
      </c>
      <c r="V141" s="42">
        <f t="shared" si="137"/>
        <v>45600</v>
      </c>
      <c r="W141" s="43" t="s">
        <v>385</v>
      </c>
      <c r="X141" s="43" t="s">
        <v>29</v>
      </c>
      <c r="Y141" s="43" t="s">
        <v>386</v>
      </c>
      <c r="Z141" s="43" t="s">
        <v>27</v>
      </c>
    </row>
    <row r="142" spans="1:26" s="44" customFormat="1" ht="24.95" customHeight="1">
      <c r="A142" s="31">
        <f t="shared" si="138"/>
        <v>123</v>
      </c>
      <c r="B142" s="31" t="s">
        <v>387</v>
      </c>
      <c r="C142" s="31" t="s">
        <v>21</v>
      </c>
      <c r="D142" s="31" t="s">
        <v>22</v>
      </c>
      <c r="E142" s="32">
        <v>1305</v>
      </c>
      <c r="F142" s="32">
        <f t="shared" si="146"/>
        <v>1520</v>
      </c>
      <c r="G142" s="32">
        <f t="shared" si="147"/>
        <v>1900</v>
      </c>
      <c r="H142" s="33">
        <v>5970</v>
      </c>
      <c r="I142" s="34">
        <f t="shared" si="139"/>
        <v>11343000</v>
      </c>
      <c r="J142" s="33">
        <v>300000</v>
      </c>
      <c r="K142" s="33">
        <v>350000</v>
      </c>
      <c r="L142" s="33">
        <f t="shared" si="133"/>
        <v>190000</v>
      </c>
      <c r="M142" s="35">
        <f t="shared" si="140"/>
        <v>12183000</v>
      </c>
      <c r="N142" s="36">
        <f t="shared" si="134"/>
        <v>2436600</v>
      </c>
      <c r="O142" s="37">
        <f t="shared" si="141"/>
        <v>1218300</v>
      </c>
      <c r="P142" s="38">
        <f t="shared" si="135"/>
        <v>1827450</v>
      </c>
      <c r="Q142" s="39">
        <f t="shared" si="142"/>
        <v>1218300</v>
      </c>
      <c r="R142" s="40">
        <f t="shared" si="143"/>
        <v>2436600</v>
      </c>
      <c r="S142" s="39">
        <f t="shared" si="144"/>
        <v>2436600</v>
      </c>
      <c r="T142" s="40">
        <f t="shared" si="145"/>
        <v>1218300</v>
      </c>
      <c r="U142" s="41">
        <f t="shared" si="136"/>
        <v>95000</v>
      </c>
      <c r="V142" s="42">
        <f t="shared" si="137"/>
        <v>45600</v>
      </c>
      <c r="W142" s="43" t="s">
        <v>388</v>
      </c>
      <c r="X142" s="43" t="s">
        <v>389</v>
      </c>
      <c r="Y142" s="43" t="s">
        <v>26</v>
      </c>
      <c r="Z142" s="43" t="s">
        <v>27</v>
      </c>
    </row>
    <row r="143" spans="1:26" s="48" customFormat="1" ht="24.95" customHeight="1">
      <c r="A143" s="31">
        <v>124</v>
      </c>
      <c r="B143" s="45" t="s">
        <v>390</v>
      </c>
      <c r="C143" s="45" t="s">
        <v>21</v>
      </c>
      <c r="D143" s="45" t="s">
        <v>35</v>
      </c>
      <c r="E143" s="46">
        <f>ROUND(120.774*10.76,0)</f>
        <v>1300</v>
      </c>
      <c r="F143" s="46">
        <f>ROUND(139*10.76,0)</f>
        <v>1496</v>
      </c>
      <c r="G143" s="46">
        <f t="shared" si="147"/>
        <v>1870</v>
      </c>
      <c r="H143" s="47">
        <v>5920</v>
      </c>
      <c r="I143" s="34">
        <f t="shared" si="139"/>
        <v>11070400</v>
      </c>
      <c r="J143" s="47">
        <v>300000</v>
      </c>
      <c r="K143" s="47">
        <v>350000</v>
      </c>
      <c r="L143" s="47">
        <f t="shared" si="133"/>
        <v>187000</v>
      </c>
      <c r="M143" s="35">
        <f t="shared" si="140"/>
        <v>11907400</v>
      </c>
      <c r="N143" s="36">
        <f t="shared" si="134"/>
        <v>2381480</v>
      </c>
      <c r="O143" s="37">
        <f t="shared" si="141"/>
        <v>1190740</v>
      </c>
      <c r="P143" s="38">
        <f t="shared" si="135"/>
        <v>1786110</v>
      </c>
      <c r="Q143" s="39">
        <f t="shared" si="142"/>
        <v>1190740</v>
      </c>
      <c r="R143" s="40">
        <f t="shared" si="143"/>
        <v>2381480</v>
      </c>
      <c r="S143" s="39">
        <f t="shared" si="144"/>
        <v>2381480</v>
      </c>
      <c r="T143" s="40">
        <f t="shared" si="145"/>
        <v>1190740</v>
      </c>
      <c r="U143" s="41">
        <f t="shared" si="136"/>
        <v>93500</v>
      </c>
      <c r="V143" s="42">
        <f t="shared" si="137"/>
        <v>44880</v>
      </c>
      <c r="W143" s="43" t="s">
        <v>27</v>
      </c>
      <c r="X143" s="43" t="s">
        <v>391</v>
      </c>
      <c r="Y143" s="43" t="s">
        <v>392</v>
      </c>
      <c r="Z143" s="43" t="s">
        <v>393</v>
      </c>
    </row>
    <row r="144" spans="1:26" s="52" customFormat="1" ht="24.95" customHeight="1">
      <c r="A144" s="31">
        <f t="shared" si="138"/>
        <v>125</v>
      </c>
      <c r="B144" s="49" t="s">
        <v>394</v>
      </c>
      <c r="C144" s="49" t="s">
        <v>40</v>
      </c>
      <c r="D144" s="49" t="s">
        <v>35</v>
      </c>
      <c r="E144" s="50">
        <v>908</v>
      </c>
      <c r="F144" s="50">
        <f>ROUND(92*10.76,0)</f>
        <v>990</v>
      </c>
      <c r="G144" s="50">
        <v>1235</v>
      </c>
      <c r="H144" s="51">
        <v>5820</v>
      </c>
      <c r="I144" s="34">
        <f t="shared" si="139"/>
        <v>7187700</v>
      </c>
      <c r="J144" s="51">
        <v>300000</v>
      </c>
      <c r="K144" s="51">
        <v>200000</v>
      </c>
      <c r="L144" s="51">
        <f t="shared" si="133"/>
        <v>123500</v>
      </c>
      <c r="M144" s="35">
        <f t="shared" si="140"/>
        <v>7811200</v>
      </c>
      <c r="N144" s="36">
        <f t="shared" si="134"/>
        <v>1562240</v>
      </c>
      <c r="O144" s="37">
        <f t="shared" si="141"/>
        <v>781120</v>
      </c>
      <c r="P144" s="38">
        <f t="shared" si="135"/>
        <v>1171680</v>
      </c>
      <c r="Q144" s="39">
        <f t="shared" si="142"/>
        <v>781120</v>
      </c>
      <c r="R144" s="40">
        <f t="shared" si="143"/>
        <v>1562240</v>
      </c>
      <c r="S144" s="39">
        <f t="shared" si="144"/>
        <v>1562240</v>
      </c>
      <c r="T144" s="40">
        <f t="shared" si="145"/>
        <v>781120</v>
      </c>
      <c r="U144" s="41">
        <f t="shared" si="136"/>
        <v>61750</v>
      </c>
      <c r="V144" s="42">
        <f t="shared" si="137"/>
        <v>29640</v>
      </c>
      <c r="W144" s="43" t="s">
        <v>395</v>
      </c>
      <c r="X144" s="43" t="s">
        <v>72</v>
      </c>
      <c r="Y144" s="43" t="s">
        <v>396</v>
      </c>
      <c r="Z144" s="43" t="s">
        <v>397</v>
      </c>
    </row>
    <row r="145" spans="1:26" s="52" customFormat="1" ht="24.95" customHeight="1">
      <c r="A145" s="31">
        <f t="shared" si="138"/>
        <v>126</v>
      </c>
      <c r="B145" s="49" t="s">
        <v>398</v>
      </c>
      <c r="C145" s="49" t="s">
        <v>40</v>
      </c>
      <c r="D145" s="49" t="s">
        <v>35</v>
      </c>
      <c r="E145" s="50">
        <v>908</v>
      </c>
      <c r="F145" s="50">
        <f>ROUND(92*10.76,0)</f>
        <v>990</v>
      </c>
      <c r="G145" s="50">
        <v>1235</v>
      </c>
      <c r="H145" s="51">
        <v>5820</v>
      </c>
      <c r="I145" s="34">
        <f t="shared" si="139"/>
        <v>7187700</v>
      </c>
      <c r="J145" s="51">
        <v>300000</v>
      </c>
      <c r="K145" s="51">
        <v>200000</v>
      </c>
      <c r="L145" s="51">
        <f t="shared" si="133"/>
        <v>123500</v>
      </c>
      <c r="M145" s="35">
        <f t="shared" si="140"/>
        <v>7811200</v>
      </c>
      <c r="N145" s="36">
        <f t="shared" si="134"/>
        <v>1562240</v>
      </c>
      <c r="O145" s="37">
        <f t="shared" si="141"/>
        <v>781120</v>
      </c>
      <c r="P145" s="38">
        <f t="shared" si="135"/>
        <v>1171680</v>
      </c>
      <c r="Q145" s="39">
        <f t="shared" si="142"/>
        <v>781120</v>
      </c>
      <c r="R145" s="40">
        <f t="shared" si="143"/>
        <v>1562240</v>
      </c>
      <c r="S145" s="39">
        <f t="shared" si="144"/>
        <v>1562240</v>
      </c>
      <c r="T145" s="40">
        <f t="shared" si="145"/>
        <v>781120</v>
      </c>
      <c r="U145" s="41">
        <f t="shared" si="136"/>
        <v>61750</v>
      </c>
      <c r="V145" s="42">
        <f t="shared" si="137"/>
        <v>29640</v>
      </c>
      <c r="W145" s="43" t="s">
        <v>29</v>
      </c>
      <c r="X145" s="43" t="s">
        <v>399</v>
      </c>
      <c r="Y145" s="43" t="s">
        <v>72</v>
      </c>
      <c r="Z145" s="43" t="s">
        <v>400</v>
      </c>
    </row>
    <row r="146" spans="1:26" s="48" customFormat="1" ht="24.95" customHeight="1">
      <c r="A146" s="31">
        <f t="shared" si="138"/>
        <v>127</v>
      </c>
      <c r="B146" s="45" t="s">
        <v>401</v>
      </c>
      <c r="C146" s="45" t="s">
        <v>21</v>
      </c>
      <c r="D146" s="45" t="s">
        <v>35</v>
      </c>
      <c r="E146" s="46">
        <f>ROUND(120.774*10.76,0)</f>
        <v>1300</v>
      </c>
      <c r="F146" s="46">
        <f>ROUND(139*10.76,0)</f>
        <v>1496</v>
      </c>
      <c r="G146" s="46">
        <f t="shared" ref="G146" si="148">ROUND(F146*1.25,0)</f>
        <v>1870</v>
      </c>
      <c r="H146" s="47">
        <v>5920</v>
      </c>
      <c r="I146" s="34">
        <f t="shared" si="139"/>
        <v>11070400</v>
      </c>
      <c r="J146" s="47">
        <v>300000</v>
      </c>
      <c r="K146" s="47">
        <v>350000</v>
      </c>
      <c r="L146" s="47">
        <f t="shared" si="133"/>
        <v>187000</v>
      </c>
      <c r="M146" s="35">
        <f t="shared" si="140"/>
        <v>11907400</v>
      </c>
      <c r="N146" s="36">
        <f t="shared" si="134"/>
        <v>2381480</v>
      </c>
      <c r="O146" s="37">
        <f t="shared" si="141"/>
        <v>1190740</v>
      </c>
      <c r="P146" s="38">
        <f t="shared" si="135"/>
        <v>1786110</v>
      </c>
      <c r="Q146" s="39">
        <f t="shared" si="142"/>
        <v>1190740</v>
      </c>
      <c r="R146" s="40">
        <f t="shared" si="143"/>
        <v>2381480</v>
      </c>
      <c r="S146" s="39">
        <f t="shared" si="144"/>
        <v>2381480</v>
      </c>
      <c r="T146" s="40">
        <f t="shared" si="145"/>
        <v>1190740</v>
      </c>
      <c r="U146" s="41">
        <f t="shared" si="136"/>
        <v>93500</v>
      </c>
      <c r="V146" s="42">
        <f t="shared" si="137"/>
        <v>44880</v>
      </c>
      <c r="W146" s="43" t="s">
        <v>402</v>
      </c>
      <c r="X146" s="43" t="s">
        <v>403</v>
      </c>
      <c r="Y146" s="43" t="s">
        <v>187</v>
      </c>
      <c r="Z146" s="43" t="s">
        <v>404</v>
      </c>
    </row>
    <row r="147" spans="1:26" s="82" customFormat="1" ht="24.95" customHeight="1">
      <c r="A147" s="31">
        <f t="shared" si="138"/>
        <v>128</v>
      </c>
      <c r="B147" s="79" t="s">
        <v>405</v>
      </c>
      <c r="C147" s="79" t="s">
        <v>156</v>
      </c>
      <c r="D147" s="79" t="s">
        <v>157</v>
      </c>
      <c r="E147" s="80">
        <v>2667</v>
      </c>
      <c r="F147" s="80">
        <f>ROUND(278.39*10.76,0)</f>
        <v>2995</v>
      </c>
      <c r="G147" s="80">
        <v>3745</v>
      </c>
      <c r="H147" s="81">
        <v>5920</v>
      </c>
      <c r="I147" s="34">
        <f t="shared" si="139"/>
        <v>22170400</v>
      </c>
      <c r="J147" s="81">
        <v>300000</v>
      </c>
      <c r="K147" s="81">
        <v>500000</v>
      </c>
      <c r="L147" s="81">
        <f t="shared" si="133"/>
        <v>374500</v>
      </c>
      <c r="M147" s="35">
        <f t="shared" si="140"/>
        <v>23344900</v>
      </c>
      <c r="N147" s="36">
        <f t="shared" si="134"/>
        <v>4668980</v>
      </c>
      <c r="O147" s="37">
        <f t="shared" si="141"/>
        <v>2334490</v>
      </c>
      <c r="P147" s="38">
        <f t="shared" si="135"/>
        <v>3501735</v>
      </c>
      <c r="Q147" s="39">
        <f t="shared" si="142"/>
        <v>2334490</v>
      </c>
      <c r="R147" s="40">
        <f t="shared" si="143"/>
        <v>4668980</v>
      </c>
      <c r="S147" s="39">
        <f t="shared" si="144"/>
        <v>4668980</v>
      </c>
      <c r="T147" s="40">
        <f t="shared" si="145"/>
        <v>2334490</v>
      </c>
      <c r="U147" s="41">
        <f t="shared" si="136"/>
        <v>187250</v>
      </c>
      <c r="V147" s="42">
        <f t="shared" si="137"/>
        <v>89880</v>
      </c>
      <c r="W147" s="78" t="s">
        <v>406</v>
      </c>
      <c r="X147" s="78" t="s">
        <v>191</v>
      </c>
      <c r="Y147" s="78" t="s">
        <v>407</v>
      </c>
      <c r="Z147" s="78" t="s">
        <v>382</v>
      </c>
    </row>
    <row r="148" spans="1:26" s="82" customFormat="1" ht="24.95" customHeight="1">
      <c r="A148" s="31">
        <f t="shared" si="138"/>
        <v>129</v>
      </c>
      <c r="B148" s="79" t="s">
        <v>408</v>
      </c>
      <c r="C148" s="79" t="s">
        <v>156</v>
      </c>
      <c r="D148" s="79" t="s">
        <v>157</v>
      </c>
      <c r="E148" s="80">
        <v>2667</v>
      </c>
      <c r="F148" s="80">
        <f>ROUND(278.39*10.76,0)</f>
        <v>2995</v>
      </c>
      <c r="G148" s="80">
        <v>3745</v>
      </c>
      <c r="H148" s="81">
        <v>5920</v>
      </c>
      <c r="I148" s="34">
        <f t="shared" si="139"/>
        <v>22170400</v>
      </c>
      <c r="J148" s="81">
        <v>300000</v>
      </c>
      <c r="K148" s="81">
        <v>500000</v>
      </c>
      <c r="L148" s="81">
        <f t="shared" si="133"/>
        <v>374500</v>
      </c>
      <c r="M148" s="35">
        <f t="shared" si="140"/>
        <v>23344900</v>
      </c>
      <c r="N148" s="36">
        <f t="shared" si="134"/>
        <v>4668980</v>
      </c>
      <c r="O148" s="37">
        <f t="shared" si="141"/>
        <v>2334490</v>
      </c>
      <c r="P148" s="38">
        <f t="shared" si="135"/>
        <v>3501735</v>
      </c>
      <c r="Q148" s="39">
        <f t="shared" si="142"/>
        <v>2334490</v>
      </c>
      <c r="R148" s="40">
        <f t="shared" si="143"/>
        <v>4668980</v>
      </c>
      <c r="S148" s="39">
        <f t="shared" si="144"/>
        <v>4668980</v>
      </c>
      <c r="T148" s="40">
        <f t="shared" si="145"/>
        <v>2334490</v>
      </c>
      <c r="U148" s="41">
        <f t="shared" si="136"/>
        <v>187250</v>
      </c>
      <c r="V148" s="42">
        <f t="shared" si="137"/>
        <v>89880</v>
      </c>
      <c r="W148" s="43" t="s">
        <v>409</v>
      </c>
      <c r="X148" s="78" t="s">
        <v>191</v>
      </c>
      <c r="Y148" s="43" t="s">
        <v>410</v>
      </c>
      <c r="Z148" s="43" t="s">
        <v>380</v>
      </c>
    </row>
    <row r="149" spans="1:26" s="44" customFormat="1" ht="24.95" customHeight="1">
      <c r="A149" s="31">
        <f t="shared" si="138"/>
        <v>130</v>
      </c>
      <c r="B149" s="31" t="s">
        <v>411</v>
      </c>
      <c r="C149" s="31" t="s">
        <v>21</v>
      </c>
      <c r="D149" s="31" t="s">
        <v>22</v>
      </c>
      <c r="E149" s="32">
        <f>ROUND(120.774*10.76,0)</f>
        <v>1300</v>
      </c>
      <c r="F149" s="32">
        <f>ROUND(139*10.76,0)</f>
        <v>1496</v>
      </c>
      <c r="G149" s="32">
        <f t="shared" ref="G149:G155" si="149">ROUND(F149*1.25,0)</f>
        <v>1870</v>
      </c>
      <c r="H149" s="33">
        <v>5970</v>
      </c>
      <c r="I149" s="34">
        <f t="shared" si="139"/>
        <v>11163900</v>
      </c>
      <c r="J149" s="33">
        <v>300000</v>
      </c>
      <c r="K149" s="33">
        <v>350000</v>
      </c>
      <c r="L149" s="33">
        <f t="shared" si="133"/>
        <v>187000</v>
      </c>
      <c r="M149" s="35">
        <f t="shared" si="140"/>
        <v>12000900</v>
      </c>
      <c r="N149" s="36">
        <f t="shared" si="134"/>
        <v>2400180</v>
      </c>
      <c r="O149" s="37">
        <f t="shared" si="141"/>
        <v>1200090</v>
      </c>
      <c r="P149" s="38">
        <f t="shared" si="135"/>
        <v>1800135</v>
      </c>
      <c r="Q149" s="39">
        <f t="shared" si="142"/>
        <v>1200090</v>
      </c>
      <c r="R149" s="40">
        <f t="shared" si="143"/>
        <v>2400180</v>
      </c>
      <c r="S149" s="39">
        <f t="shared" si="144"/>
        <v>2400180</v>
      </c>
      <c r="T149" s="40">
        <f t="shared" si="145"/>
        <v>1200090</v>
      </c>
      <c r="U149" s="41">
        <f t="shared" si="136"/>
        <v>93500</v>
      </c>
      <c r="V149" s="42">
        <f t="shared" si="137"/>
        <v>44880</v>
      </c>
      <c r="W149" s="43" t="s">
        <v>412</v>
      </c>
      <c r="X149" s="43" t="s">
        <v>198</v>
      </c>
      <c r="Y149" s="43" t="s">
        <v>413</v>
      </c>
      <c r="Z149" s="43" t="s">
        <v>187</v>
      </c>
    </row>
    <row r="150" spans="1:26" s="66" customFormat="1" ht="24.95" customHeight="1">
      <c r="A150" s="31">
        <v>131</v>
      </c>
      <c r="B150" s="83" t="s">
        <v>414</v>
      </c>
      <c r="C150" s="83" t="s">
        <v>40</v>
      </c>
      <c r="D150" s="83" t="s">
        <v>22</v>
      </c>
      <c r="E150" s="84">
        <v>908</v>
      </c>
      <c r="F150" s="84">
        <f>ROUND(92*10.76,0)</f>
        <v>990</v>
      </c>
      <c r="G150" s="84">
        <v>1235</v>
      </c>
      <c r="H150" s="85">
        <v>5870</v>
      </c>
      <c r="I150" s="73">
        <f t="shared" si="139"/>
        <v>7249450</v>
      </c>
      <c r="J150" s="85">
        <v>300000</v>
      </c>
      <c r="K150" s="85">
        <v>200000</v>
      </c>
      <c r="L150" s="85">
        <f t="shared" si="133"/>
        <v>123500</v>
      </c>
      <c r="M150" s="35">
        <f t="shared" si="140"/>
        <v>7872950</v>
      </c>
      <c r="N150" s="36">
        <f t="shared" si="134"/>
        <v>1574590</v>
      </c>
      <c r="O150" s="37">
        <f t="shared" si="141"/>
        <v>787295</v>
      </c>
      <c r="P150" s="38">
        <f t="shared" si="135"/>
        <v>1180942.5</v>
      </c>
      <c r="Q150" s="39">
        <f t="shared" si="142"/>
        <v>787295</v>
      </c>
      <c r="R150" s="40">
        <f t="shared" si="143"/>
        <v>1574590</v>
      </c>
      <c r="S150" s="39">
        <f t="shared" si="144"/>
        <v>1574590</v>
      </c>
      <c r="T150" s="40">
        <f t="shared" si="145"/>
        <v>787295</v>
      </c>
      <c r="U150" s="41">
        <f t="shared" si="136"/>
        <v>61750</v>
      </c>
      <c r="V150" s="42">
        <f t="shared" si="137"/>
        <v>29640</v>
      </c>
      <c r="W150" s="43" t="s">
        <v>392</v>
      </c>
      <c r="X150" s="43" t="s">
        <v>72</v>
      </c>
      <c r="Y150" s="43" t="s">
        <v>415</v>
      </c>
      <c r="Z150" s="43" t="s">
        <v>391</v>
      </c>
    </row>
    <row r="151" spans="1:26" s="48" customFormat="1" ht="24.95" customHeight="1">
      <c r="A151" s="31">
        <v>132</v>
      </c>
      <c r="B151" s="70" t="s">
        <v>416</v>
      </c>
      <c r="C151" s="70" t="s">
        <v>21</v>
      </c>
      <c r="D151" s="70" t="s">
        <v>35</v>
      </c>
      <c r="E151" s="71">
        <v>1305</v>
      </c>
      <c r="F151" s="71">
        <f t="shared" ref="F151:F155" si="150">ROUND(141.3*10.76,0)</f>
        <v>1520</v>
      </c>
      <c r="G151" s="71">
        <f t="shared" si="149"/>
        <v>1900</v>
      </c>
      <c r="H151" s="72">
        <v>5920</v>
      </c>
      <c r="I151" s="73">
        <f t="shared" si="139"/>
        <v>11248000</v>
      </c>
      <c r="J151" s="72">
        <v>300000</v>
      </c>
      <c r="K151" s="72">
        <v>350000</v>
      </c>
      <c r="L151" s="47">
        <f t="shared" si="133"/>
        <v>190000</v>
      </c>
      <c r="M151" s="35">
        <f t="shared" si="140"/>
        <v>12088000</v>
      </c>
      <c r="N151" s="36">
        <f t="shared" si="134"/>
        <v>2417600</v>
      </c>
      <c r="O151" s="37">
        <f t="shared" si="141"/>
        <v>1208800</v>
      </c>
      <c r="P151" s="38">
        <f t="shared" si="135"/>
        <v>1813200</v>
      </c>
      <c r="Q151" s="39">
        <f t="shared" si="142"/>
        <v>1208800</v>
      </c>
      <c r="R151" s="40">
        <f t="shared" si="143"/>
        <v>2417600</v>
      </c>
      <c r="S151" s="39">
        <f t="shared" si="144"/>
        <v>2417600</v>
      </c>
      <c r="T151" s="40">
        <f t="shared" si="145"/>
        <v>1208800</v>
      </c>
      <c r="U151" s="41">
        <f t="shared" si="136"/>
        <v>95000</v>
      </c>
      <c r="V151" s="42">
        <f t="shared" si="137"/>
        <v>45600</v>
      </c>
      <c r="W151" s="43" t="s">
        <v>27</v>
      </c>
      <c r="X151" s="43" t="s">
        <v>29</v>
      </c>
      <c r="Y151" s="43" t="s">
        <v>49</v>
      </c>
      <c r="Z151" s="43" t="s">
        <v>417</v>
      </c>
    </row>
    <row r="152" spans="1:26" s="48" customFormat="1" ht="24.95" customHeight="1">
      <c r="A152" s="31">
        <v>133</v>
      </c>
      <c r="B152" s="45" t="s">
        <v>418</v>
      </c>
      <c r="C152" s="45" t="s">
        <v>21</v>
      </c>
      <c r="D152" s="45" t="s">
        <v>35</v>
      </c>
      <c r="E152" s="46">
        <v>1305</v>
      </c>
      <c r="F152" s="46">
        <f t="shared" si="150"/>
        <v>1520</v>
      </c>
      <c r="G152" s="46">
        <f t="shared" si="149"/>
        <v>1900</v>
      </c>
      <c r="H152" s="47">
        <v>5920</v>
      </c>
      <c r="I152" s="34">
        <f t="shared" si="139"/>
        <v>11248000</v>
      </c>
      <c r="J152" s="47">
        <v>300000</v>
      </c>
      <c r="K152" s="47">
        <v>350000</v>
      </c>
      <c r="L152" s="47">
        <f t="shared" si="133"/>
        <v>190000</v>
      </c>
      <c r="M152" s="35">
        <f t="shared" si="140"/>
        <v>12088000</v>
      </c>
      <c r="N152" s="36">
        <f t="shared" si="134"/>
        <v>2417600</v>
      </c>
      <c r="O152" s="37">
        <f t="shared" si="141"/>
        <v>1208800</v>
      </c>
      <c r="P152" s="38">
        <f t="shared" si="135"/>
        <v>1813200</v>
      </c>
      <c r="Q152" s="39">
        <f t="shared" si="142"/>
        <v>1208800</v>
      </c>
      <c r="R152" s="40">
        <f t="shared" si="143"/>
        <v>2417600</v>
      </c>
      <c r="S152" s="39">
        <f t="shared" si="144"/>
        <v>2417600</v>
      </c>
      <c r="T152" s="40">
        <f t="shared" si="145"/>
        <v>1208800</v>
      </c>
      <c r="U152" s="41">
        <f t="shared" si="136"/>
        <v>95000</v>
      </c>
      <c r="V152" s="42">
        <f t="shared" si="137"/>
        <v>45600</v>
      </c>
      <c r="W152" s="43" t="s">
        <v>29</v>
      </c>
      <c r="X152" s="43" t="s">
        <v>419</v>
      </c>
      <c r="Y152" s="43" t="s">
        <v>49</v>
      </c>
      <c r="Z152" s="43" t="s">
        <v>420</v>
      </c>
    </row>
    <row r="153" spans="1:26" s="48" customFormat="1" ht="24.95" customHeight="1">
      <c r="A153" s="31">
        <f t="shared" si="138"/>
        <v>134</v>
      </c>
      <c r="B153" s="45" t="s">
        <v>421</v>
      </c>
      <c r="C153" s="45" t="s">
        <v>21</v>
      </c>
      <c r="D153" s="45" t="s">
        <v>35</v>
      </c>
      <c r="E153" s="46">
        <v>1305</v>
      </c>
      <c r="F153" s="46">
        <f t="shared" si="150"/>
        <v>1520</v>
      </c>
      <c r="G153" s="46">
        <f t="shared" si="149"/>
        <v>1900</v>
      </c>
      <c r="H153" s="47">
        <v>5920</v>
      </c>
      <c r="I153" s="34">
        <f t="shared" si="139"/>
        <v>11248000</v>
      </c>
      <c r="J153" s="47">
        <v>300000</v>
      </c>
      <c r="K153" s="47">
        <v>350000</v>
      </c>
      <c r="L153" s="47">
        <f t="shared" si="133"/>
        <v>190000</v>
      </c>
      <c r="M153" s="35">
        <f t="shared" si="140"/>
        <v>12088000</v>
      </c>
      <c r="N153" s="36">
        <f t="shared" si="134"/>
        <v>2417600</v>
      </c>
      <c r="O153" s="37">
        <f t="shared" si="141"/>
        <v>1208800</v>
      </c>
      <c r="P153" s="38">
        <f t="shared" si="135"/>
        <v>1813200</v>
      </c>
      <c r="Q153" s="39">
        <f t="shared" si="142"/>
        <v>1208800</v>
      </c>
      <c r="R153" s="40">
        <f t="shared" si="143"/>
        <v>2417600</v>
      </c>
      <c r="S153" s="39">
        <f t="shared" si="144"/>
        <v>2417600</v>
      </c>
      <c r="T153" s="40">
        <f t="shared" si="145"/>
        <v>1208800</v>
      </c>
      <c r="U153" s="41">
        <f t="shared" si="136"/>
        <v>95000</v>
      </c>
      <c r="V153" s="42">
        <f t="shared" si="137"/>
        <v>45600</v>
      </c>
      <c r="W153" s="43" t="s">
        <v>422</v>
      </c>
      <c r="X153" s="43" t="s">
        <v>423</v>
      </c>
      <c r="Y153" s="43" t="s">
        <v>49</v>
      </c>
      <c r="Z153" s="43" t="s">
        <v>26</v>
      </c>
    </row>
    <row r="154" spans="1:26" s="48" customFormat="1" ht="24.95" customHeight="1">
      <c r="A154" s="31">
        <f t="shared" si="138"/>
        <v>135</v>
      </c>
      <c r="B154" s="45" t="s">
        <v>424</v>
      </c>
      <c r="C154" s="45" t="s">
        <v>21</v>
      </c>
      <c r="D154" s="45" t="s">
        <v>35</v>
      </c>
      <c r="E154" s="46">
        <v>1305</v>
      </c>
      <c r="F154" s="46">
        <f t="shared" si="150"/>
        <v>1520</v>
      </c>
      <c r="G154" s="46">
        <f t="shared" si="149"/>
        <v>1900</v>
      </c>
      <c r="H154" s="47">
        <v>5920</v>
      </c>
      <c r="I154" s="34">
        <f t="shared" si="139"/>
        <v>11248000</v>
      </c>
      <c r="J154" s="47">
        <v>300000</v>
      </c>
      <c r="K154" s="47">
        <v>350000</v>
      </c>
      <c r="L154" s="47">
        <f t="shared" si="133"/>
        <v>190000</v>
      </c>
      <c r="M154" s="35">
        <f t="shared" si="140"/>
        <v>12088000</v>
      </c>
      <c r="N154" s="36">
        <f t="shared" si="134"/>
        <v>2417600</v>
      </c>
      <c r="O154" s="37">
        <f t="shared" si="141"/>
        <v>1208800</v>
      </c>
      <c r="P154" s="38">
        <f t="shared" si="135"/>
        <v>1813200</v>
      </c>
      <c r="Q154" s="39">
        <f t="shared" si="142"/>
        <v>1208800</v>
      </c>
      <c r="R154" s="40">
        <f t="shared" si="143"/>
        <v>2417600</v>
      </c>
      <c r="S154" s="39">
        <f t="shared" si="144"/>
        <v>2417600</v>
      </c>
      <c r="T154" s="40">
        <f t="shared" si="145"/>
        <v>1208800</v>
      </c>
      <c r="U154" s="41">
        <f t="shared" si="136"/>
        <v>95000</v>
      </c>
      <c r="V154" s="42">
        <f t="shared" si="137"/>
        <v>45600</v>
      </c>
      <c r="W154" s="43" t="s">
        <v>419</v>
      </c>
      <c r="X154" s="43" t="s">
        <v>29</v>
      </c>
      <c r="Y154" s="43" t="s">
        <v>49</v>
      </c>
      <c r="Z154" s="43" t="s">
        <v>425</v>
      </c>
    </row>
    <row r="155" spans="1:26" s="48" customFormat="1" ht="24.95" customHeight="1">
      <c r="A155" s="31">
        <f t="shared" si="138"/>
        <v>136</v>
      </c>
      <c r="B155" s="45" t="s">
        <v>426</v>
      </c>
      <c r="C155" s="45" t="s">
        <v>21</v>
      </c>
      <c r="D155" s="45" t="s">
        <v>35</v>
      </c>
      <c r="E155" s="46">
        <v>1305</v>
      </c>
      <c r="F155" s="46">
        <f t="shared" si="150"/>
        <v>1520</v>
      </c>
      <c r="G155" s="46">
        <f t="shared" si="149"/>
        <v>1900</v>
      </c>
      <c r="H155" s="47">
        <v>5920</v>
      </c>
      <c r="I155" s="34">
        <f t="shared" si="139"/>
        <v>11248000</v>
      </c>
      <c r="J155" s="47">
        <v>300000</v>
      </c>
      <c r="K155" s="47">
        <v>350000</v>
      </c>
      <c r="L155" s="47">
        <f t="shared" si="133"/>
        <v>190000</v>
      </c>
      <c r="M155" s="35">
        <f t="shared" si="140"/>
        <v>12088000</v>
      </c>
      <c r="N155" s="36">
        <f t="shared" si="134"/>
        <v>2417600</v>
      </c>
      <c r="O155" s="37">
        <f t="shared" si="141"/>
        <v>1208800</v>
      </c>
      <c r="P155" s="38">
        <f t="shared" si="135"/>
        <v>1813200</v>
      </c>
      <c r="Q155" s="39">
        <f t="shared" si="142"/>
        <v>1208800</v>
      </c>
      <c r="R155" s="40">
        <f t="shared" si="143"/>
        <v>2417600</v>
      </c>
      <c r="S155" s="39">
        <f t="shared" si="144"/>
        <v>2417600</v>
      </c>
      <c r="T155" s="40">
        <f t="shared" si="145"/>
        <v>1208800</v>
      </c>
      <c r="U155" s="41">
        <f t="shared" si="136"/>
        <v>95000</v>
      </c>
      <c r="V155" s="42">
        <f t="shared" si="137"/>
        <v>45600</v>
      </c>
      <c r="W155" s="43" t="s">
        <v>29</v>
      </c>
      <c r="X155" s="43" t="s">
        <v>427</v>
      </c>
      <c r="Y155" s="43" t="s">
        <v>49</v>
      </c>
      <c r="Z155" s="43" t="s">
        <v>428</v>
      </c>
    </row>
    <row r="156" spans="1:26" s="82" customFormat="1" ht="24.95" customHeight="1">
      <c r="A156" s="31">
        <f t="shared" si="138"/>
        <v>137</v>
      </c>
      <c r="B156" s="79" t="s">
        <v>429</v>
      </c>
      <c r="C156" s="79" t="s">
        <v>156</v>
      </c>
      <c r="D156" s="79" t="s">
        <v>157</v>
      </c>
      <c r="E156" s="80">
        <v>2667</v>
      </c>
      <c r="F156" s="80">
        <f>ROUND(278.39*10.76,0)</f>
        <v>2995</v>
      </c>
      <c r="G156" s="80">
        <v>3745</v>
      </c>
      <c r="H156" s="81">
        <v>5920</v>
      </c>
      <c r="I156" s="34">
        <f t="shared" si="139"/>
        <v>22170400</v>
      </c>
      <c r="J156" s="81">
        <v>300000</v>
      </c>
      <c r="K156" s="81">
        <v>500000</v>
      </c>
      <c r="L156" s="81">
        <f t="shared" si="133"/>
        <v>374500</v>
      </c>
      <c r="M156" s="35">
        <f t="shared" si="140"/>
        <v>23344900</v>
      </c>
      <c r="N156" s="36">
        <f t="shared" si="134"/>
        <v>4668980</v>
      </c>
      <c r="O156" s="37">
        <f t="shared" si="141"/>
        <v>2334490</v>
      </c>
      <c r="P156" s="38">
        <f t="shared" si="135"/>
        <v>3501735</v>
      </c>
      <c r="Q156" s="39">
        <f t="shared" si="142"/>
        <v>2334490</v>
      </c>
      <c r="R156" s="40">
        <f t="shared" si="143"/>
        <v>4668980</v>
      </c>
      <c r="S156" s="39">
        <f t="shared" si="144"/>
        <v>4668980</v>
      </c>
      <c r="T156" s="40">
        <f>M156*10%</f>
        <v>2334490</v>
      </c>
      <c r="U156" s="41">
        <f t="shared" si="136"/>
        <v>187250</v>
      </c>
      <c r="V156" s="42">
        <f t="shared" si="137"/>
        <v>89880</v>
      </c>
      <c r="W156" s="43" t="s">
        <v>430</v>
      </c>
      <c r="X156" s="43" t="s">
        <v>191</v>
      </c>
      <c r="Y156" s="43" t="s">
        <v>49</v>
      </c>
      <c r="Z156" s="43" t="s">
        <v>407</v>
      </c>
    </row>
    <row r="157" spans="1:26" s="61" customFormat="1" ht="24.95" customHeight="1">
      <c r="A157" s="31"/>
      <c r="B157" s="54"/>
      <c r="C157" s="54"/>
      <c r="D157" s="54"/>
      <c r="E157" s="55"/>
      <c r="F157" s="55"/>
      <c r="G157" s="55"/>
      <c r="H157" s="56"/>
      <c r="I157" s="56"/>
      <c r="J157" s="56"/>
      <c r="K157" s="56"/>
      <c r="L157" s="56"/>
      <c r="M157" s="57"/>
      <c r="N157" s="58"/>
      <c r="O157" s="58"/>
      <c r="P157" s="58"/>
      <c r="Q157" s="58"/>
      <c r="R157" s="58"/>
      <c r="S157" s="58"/>
      <c r="T157" s="40"/>
      <c r="U157" s="58"/>
      <c r="V157" s="59"/>
      <c r="W157" s="60"/>
      <c r="X157" s="60"/>
      <c r="Y157" s="60"/>
      <c r="Z157" s="60"/>
    </row>
    <row r="158" spans="1:26" s="15" customFormat="1" ht="24.95" customHeight="1">
      <c r="A158" s="31"/>
      <c r="B158" s="13" t="s">
        <v>497</v>
      </c>
      <c r="C158" s="12"/>
      <c r="D158" s="12"/>
      <c r="E158" s="62"/>
      <c r="F158" s="62"/>
      <c r="G158" s="62"/>
      <c r="H158" s="67"/>
      <c r="I158" s="67"/>
      <c r="J158" s="67"/>
      <c r="K158" s="67"/>
      <c r="L158" s="67"/>
      <c r="M158" s="68"/>
      <c r="N158" s="69"/>
      <c r="O158" s="69"/>
      <c r="P158" s="69"/>
      <c r="Q158" s="69"/>
      <c r="R158" s="69"/>
      <c r="S158" s="69"/>
      <c r="T158" s="40"/>
      <c r="U158" s="69"/>
      <c r="V158" s="12"/>
      <c r="W158" s="63"/>
      <c r="X158" s="63"/>
      <c r="Y158" s="63"/>
      <c r="Z158" s="63"/>
    </row>
    <row r="159" spans="1:26" s="82" customFormat="1" ht="24.95" customHeight="1">
      <c r="A159" s="31">
        <f>A156+1</f>
        <v>138</v>
      </c>
      <c r="B159" s="79" t="s">
        <v>431</v>
      </c>
      <c r="C159" s="79" t="s">
        <v>156</v>
      </c>
      <c r="D159" s="79" t="s">
        <v>157</v>
      </c>
      <c r="E159" s="80">
        <v>2667</v>
      </c>
      <c r="F159" s="80">
        <f>ROUND(278.39*10.76,0)</f>
        <v>2995</v>
      </c>
      <c r="G159" s="80">
        <v>3745</v>
      </c>
      <c r="H159" s="81">
        <v>5940</v>
      </c>
      <c r="I159" s="34">
        <f>G159*H159</f>
        <v>22245300</v>
      </c>
      <c r="J159" s="81">
        <v>300000</v>
      </c>
      <c r="K159" s="81">
        <v>500000</v>
      </c>
      <c r="L159" s="81">
        <f t="shared" ref="L159:L179" si="151">G159*100</f>
        <v>374500</v>
      </c>
      <c r="M159" s="35">
        <f>SUM(I159:L159)</f>
        <v>23419800</v>
      </c>
      <c r="N159" s="36">
        <f>M159*20%</f>
        <v>4683960</v>
      </c>
      <c r="O159" s="37">
        <f>M159*10%</f>
        <v>2341980</v>
      </c>
      <c r="P159" s="38">
        <f t="shared" ref="P159:P179" si="152">M159*15%</f>
        <v>3512970</v>
      </c>
      <c r="Q159" s="39">
        <f>M159*10%</f>
        <v>2341980</v>
      </c>
      <c r="R159" s="40">
        <f>M159*20%</f>
        <v>4683960</v>
      </c>
      <c r="S159" s="39">
        <f>M159*20%</f>
        <v>4683960</v>
      </c>
      <c r="T159" s="40">
        <f>M159*10%</f>
        <v>2341980</v>
      </c>
      <c r="U159" s="41">
        <f t="shared" ref="U159:U179" si="153">G159*50</f>
        <v>187250</v>
      </c>
      <c r="V159" s="42">
        <f t="shared" ref="V159:V179" si="154">G159*2*12</f>
        <v>89880</v>
      </c>
      <c r="W159" s="43" t="s">
        <v>432</v>
      </c>
      <c r="X159" s="43" t="s">
        <v>158</v>
      </c>
      <c r="Y159" s="43" t="s">
        <v>433</v>
      </c>
      <c r="Z159" s="43" t="s">
        <v>27</v>
      </c>
    </row>
    <row r="160" spans="1:26" s="44" customFormat="1" ht="24.95" customHeight="1">
      <c r="A160" s="31">
        <f t="shared" ref="A160:A179" si="155">A159+1</f>
        <v>139</v>
      </c>
      <c r="B160" s="31" t="s">
        <v>434</v>
      </c>
      <c r="C160" s="31" t="s">
        <v>21</v>
      </c>
      <c r="D160" s="31" t="s">
        <v>22</v>
      </c>
      <c r="E160" s="32">
        <v>1305</v>
      </c>
      <c r="F160" s="32">
        <f t="shared" ref="F160:F164" si="156">ROUND(141.3*10.76,0)</f>
        <v>1520</v>
      </c>
      <c r="G160" s="32">
        <f t="shared" ref="G160:G178" si="157">ROUND(F160*1.25,0)</f>
        <v>1900</v>
      </c>
      <c r="H160" s="33">
        <v>5990</v>
      </c>
      <c r="I160" s="34">
        <f t="shared" ref="I160:I179" si="158">G160*H160</f>
        <v>11381000</v>
      </c>
      <c r="J160" s="33">
        <v>300000</v>
      </c>
      <c r="K160" s="33">
        <v>350000</v>
      </c>
      <c r="L160" s="33">
        <f t="shared" si="151"/>
        <v>190000</v>
      </c>
      <c r="M160" s="35">
        <f t="shared" ref="M160:M179" si="159">SUM(I160:L160)</f>
        <v>12221000</v>
      </c>
      <c r="N160" s="36">
        <f t="shared" ref="N160:N179" si="160">M160*20%</f>
        <v>2444200</v>
      </c>
      <c r="O160" s="37">
        <f t="shared" ref="O160:O179" si="161">M160*10%</f>
        <v>1222100</v>
      </c>
      <c r="P160" s="38">
        <f t="shared" si="152"/>
        <v>1833150</v>
      </c>
      <c r="Q160" s="39">
        <f t="shared" ref="Q160:Q179" si="162">M160*10%</f>
        <v>1222100</v>
      </c>
      <c r="R160" s="40">
        <f t="shared" ref="R160:R179" si="163">M160*20%</f>
        <v>2444200</v>
      </c>
      <c r="S160" s="39">
        <f t="shared" ref="S160:S179" si="164">M160*20%</f>
        <v>2444200</v>
      </c>
      <c r="T160" s="40">
        <f t="shared" ref="T160:T179" si="165">M160*10%</f>
        <v>1222100</v>
      </c>
      <c r="U160" s="41">
        <f t="shared" si="153"/>
        <v>95000</v>
      </c>
      <c r="V160" s="42">
        <f t="shared" si="154"/>
        <v>45600</v>
      </c>
      <c r="W160" s="43" t="s">
        <v>29</v>
      </c>
      <c r="X160" s="43" t="s">
        <v>435</v>
      </c>
      <c r="Y160" s="43" t="s">
        <v>436</v>
      </c>
      <c r="Z160" s="43" t="s">
        <v>27</v>
      </c>
    </row>
    <row r="161" spans="1:26" s="44" customFormat="1" ht="24.95" customHeight="1">
      <c r="A161" s="31">
        <f t="shared" si="155"/>
        <v>140</v>
      </c>
      <c r="B161" s="31" t="s">
        <v>437</v>
      </c>
      <c r="C161" s="31" t="s">
        <v>21</v>
      </c>
      <c r="D161" s="31" t="s">
        <v>22</v>
      </c>
      <c r="E161" s="32">
        <v>1305</v>
      </c>
      <c r="F161" s="32">
        <f t="shared" si="156"/>
        <v>1520</v>
      </c>
      <c r="G161" s="32">
        <f t="shared" si="157"/>
        <v>1900</v>
      </c>
      <c r="H161" s="33">
        <v>5990</v>
      </c>
      <c r="I161" s="34">
        <f t="shared" si="158"/>
        <v>11381000</v>
      </c>
      <c r="J161" s="33">
        <v>300000</v>
      </c>
      <c r="K161" s="33">
        <v>350000</v>
      </c>
      <c r="L161" s="33">
        <f t="shared" si="151"/>
        <v>190000</v>
      </c>
      <c r="M161" s="35">
        <f t="shared" si="159"/>
        <v>12221000</v>
      </c>
      <c r="N161" s="36">
        <f t="shared" si="160"/>
        <v>2444200</v>
      </c>
      <c r="O161" s="37">
        <f t="shared" si="161"/>
        <v>1222100</v>
      </c>
      <c r="P161" s="38">
        <f t="shared" si="152"/>
        <v>1833150</v>
      </c>
      <c r="Q161" s="39">
        <f t="shared" si="162"/>
        <v>1222100</v>
      </c>
      <c r="R161" s="40">
        <f t="shared" si="163"/>
        <v>2444200</v>
      </c>
      <c r="S161" s="39">
        <f t="shared" si="164"/>
        <v>2444200</v>
      </c>
      <c r="T161" s="40">
        <f t="shared" si="165"/>
        <v>1222100</v>
      </c>
      <c r="U161" s="41">
        <f t="shared" si="153"/>
        <v>95000</v>
      </c>
      <c r="V161" s="42">
        <f t="shared" si="154"/>
        <v>45600</v>
      </c>
      <c r="W161" s="43" t="s">
        <v>438</v>
      </c>
      <c r="X161" s="43" t="s">
        <v>29</v>
      </c>
      <c r="Y161" s="43" t="s">
        <v>439</v>
      </c>
      <c r="Z161" s="43" t="s">
        <v>27</v>
      </c>
    </row>
    <row r="162" spans="1:26" s="44" customFormat="1" ht="24.95" customHeight="1">
      <c r="A162" s="31">
        <f t="shared" si="155"/>
        <v>141</v>
      </c>
      <c r="B162" s="31" t="s">
        <v>440</v>
      </c>
      <c r="C162" s="31" t="s">
        <v>21</v>
      </c>
      <c r="D162" s="31" t="s">
        <v>22</v>
      </c>
      <c r="E162" s="32">
        <v>1305</v>
      </c>
      <c r="F162" s="32">
        <f t="shared" si="156"/>
        <v>1520</v>
      </c>
      <c r="G162" s="32">
        <f t="shared" si="157"/>
        <v>1900</v>
      </c>
      <c r="H162" s="33">
        <v>5990</v>
      </c>
      <c r="I162" s="34">
        <f t="shared" si="158"/>
        <v>11381000</v>
      </c>
      <c r="J162" s="33">
        <v>300000</v>
      </c>
      <c r="K162" s="33">
        <v>350000</v>
      </c>
      <c r="L162" s="33">
        <f t="shared" si="151"/>
        <v>190000</v>
      </c>
      <c r="M162" s="35">
        <f t="shared" si="159"/>
        <v>12221000</v>
      </c>
      <c r="N162" s="36">
        <f t="shared" si="160"/>
        <v>2444200</v>
      </c>
      <c r="O162" s="37">
        <f t="shared" si="161"/>
        <v>1222100</v>
      </c>
      <c r="P162" s="38">
        <f t="shared" si="152"/>
        <v>1833150</v>
      </c>
      <c r="Q162" s="39">
        <f t="shared" si="162"/>
        <v>1222100</v>
      </c>
      <c r="R162" s="40">
        <f t="shared" si="163"/>
        <v>2444200</v>
      </c>
      <c r="S162" s="39">
        <f t="shared" si="164"/>
        <v>2444200</v>
      </c>
      <c r="T162" s="40">
        <f t="shared" si="165"/>
        <v>1222100</v>
      </c>
      <c r="U162" s="41">
        <f t="shared" si="153"/>
        <v>95000</v>
      </c>
      <c r="V162" s="42">
        <f t="shared" si="154"/>
        <v>45600</v>
      </c>
      <c r="W162" s="43" t="s">
        <v>441</v>
      </c>
      <c r="X162" s="43" t="s">
        <v>442</v>
      </c>
      <c r="Y162" s="43" t="s">
        <v>26</v>
      </c>
      <c r="Z162" s="43" t="s">
        <v>27</v>
      </c>
    </row>
    <row r="163" spans="1:26" s="44" customFormat="1" ht="24.95" customHeight="1">
      <c r="A163" s="31">
        <f t="shared" si="155"/>
        <v>142</v>
      </c>
      <c r="B163" s="31" t="s">
        <v>443</v>
      </c>
      <c r="C163" s="31" t="s">
        <v>21</v>
      </c>
      <c r="D163" s="31" t="s">
        <v>22</v>
      </c>
      <c r="E163" s="32">
        <v>1305</v>
      </c>
      <c r="F163" s="32">
        <f t="shared" si="156"/>
        <v>1520</v>
      </c>
      <c r="G163" s="32">
        <f t="shared" si="157"/>
        <v>1900</v>
      </c>
      <c r="H163" s="33">
        <v>5990</v>
      </c>
      <c r="I163" s="34">
        <f t="shared" si="158"/>
        <v>11381000</v>
      </c>
      <c r="J163" s="33">
        <v>300000</v>
      </c>
      <c r="K163" s="33">
        <v>350000</v>
      </c>
      <c r="L163" s="33">
        <f t="shared" si="151"/>
        <v>190000</v>
      </c>
      <c r="M163" s="35">
        <f t="shared" si="159"/>
        <v>12221000</v>
      </c>
      <c r="N163" s="36">
        <f t="shared" si="160"/>
        <v>2444200</v>
      </c>
      <c r="O163" s="37">
        <f t="shared" si="161"/>
        <v>1222100</v>
      </c>
      <c r="P163" s="38">
        <f t="shared" si="152"/>
        <v>1833150</v>
      </c>
      <c r="Q163" s="39">
        <f t="shared" si="162"/>
        <v>1222100</v>
      </c>
      <c r="R163" s="40">
        <f t="shared" si="163"/>
        <v>2444200</v>
      </c>
      <c r="S163" s="39">
        <f t="shared" si="164"/>
        <v>2444200</v>
      </c>
      <c r="T163" s="40">
        <f t="shared" si="165"/>
        <v>1222100</v>
      </c>
      <c r="U163" s="41">
        <f t="shared" si="153"/>
        <v>95000</v>
      </c>
      <c r="V163" s="42">
        <f t="shared" si="154"/>
        <v>45600</v>
      </c>
      <c r="W163" s="43" t="s">
        <v>29</v>
      </c>
      <c r="X163" s="43" t="s">
        <v>438</v>
      </c>
      <c r="Y163" s="43" t="s">
        <v>444</v>
      </c>
      <c r="Z163" s="43" t="s">
        <v>27</v>
      </c>
    </row>
    <row r="164" spans="1:26" s="44" customFormat="1" ht="24.95" customHeight="1">
      <c r="A164" s="31">
        <f t="shared" si="155"/>
        <v>143</v>
      </c>
      <c r="B164" s="31" t="s">
        <v>445</v>
      </c>
      <c r="C164" s="31" t="s">
        <v>21</v>
      </c>
      <c r="D164" s="31" t="s">
        <v>22</v>
      </c>
      <c r="E164" s="32">
        <v>1305</v>
      </c>
      <c r="F164" s="32">
        <f t="shared" si="156"/>
        <v>1520</v>
      </c>
      <c r="G164" s="32">
        <f t="shared" si="157"/>
        <v>1900</v>
      </c>
      <c r="H164" s="33">
        <v>5990</v>
      </c>
      <c r="I164" s="34">
        <f t="shared" si="158"/>
        <v>11381000</v>
      </c>
      <c r="J164" s="33">
        <v>300000</v>
      </c>
      <c r="K164" s="33">
        <v>350000</v>
      </c>
      <c r="L164" s="33">
        <f t="shared" si="151"/>
        <v>190000</v>
      </c>
      <c r="M164" s="35">
        <f t="shared" si="159"/>
        <v>12221000</v>
      </c>
      <c r="N164" s="36">
        <f t="shared" si="160"/>
        <v>2444200</v>
      </c>
      <c r="O164" s="37">
        <f t="shared" si="161"/>
        <v>1222100</v>
      </c>
      <c r="P164" s="38">
        <f t="shared" si="152"/>
        <v>1833150</v>
      </c>
      <c r="Q164" s="39">
        <f t="shared" si="162"/>
        <v>1222100</v>
      </c>
      <c r="R164" s="40">
        <f t="shared" si="163"/>
        <v>2444200</v>
      </c>
      <c r="S164" s="39">
        <f t="shared" si="164"/>
        <v>2444200</v>
      </c>
      <c r="T164" s="40">
        <f t="shared" si="165"/>
        <v>1222100</v>
      </c>
      <c r="U164" s="41">
        <f t="shared" si="153"/>
        <v>95000</v>
      </c>
      <c r="V164" s="42">
        <f t="shared" si="154"/>
        <v>45600</v>
      </c>
      <c r="W164" s="43" t="s">
        <v>27</v>
      </c>
      <c r="X164" s="43" t="s">
        <v>29</v>
      </c>
      <c r="Y164" s="43" t="s">
        <v>446</v>
      </c>
      <c r="Z164" s="43" t="s">
        <v>27</v>
      </c>
    </row>
    <row r="165" spans="1:26" s="48" customFormat="1" ht="24.95" customHeight="1">
      <c r="A165" s="31">
        <f t="shared" si="155"/>
        <v>144</v>
      </c>
      <c r="B165" s="45" t="s">
        <v>447</v>
      </c>
      <c r="C165" s="45" t="s">
        <v>21</v>
      </c>
      <c r="D165" s="45" t="s">
        <v>35</v>
      </c>
      <c r="E165" s="46">
        <f>ROUND(120.774*10.76,0)</f>
        <v>1300</v>
      </c>
      <c r="F165" s="46">
        <f>ROUND(139*10.76,0)</f>
        <v>1496</v>
      </c>
      <c r="G165" s="46">
        <f t="shared" si="157"/>
        <v>1870</v>
      </c>
      <c r="H165" s="47">
        <v>5940</v>
      </c>
      <c r="I165" s="34">
        <f t="shared" si="158"/>
        <v>11107800</v>
      </c>
      <c r="J165" s="47">
        <v>300000</v>
      </c>
      <c r="K165" s="47">
        <v>350000</v>
      </c>
      <c r="L165" s="47">
        <f t="shared" si="151"/>
        <v>187000</v>
      </c>
      <c r="M165" s="35">
        <f t="shared" si="159"/>
        <v>11944800</v>
      </c>
      <c r="N165" s="36">
        <f t="shared" si="160"/>
        <v>2388960</v>
      </c>
      <c r="O165" s="37">
        <f t="shared" si="161"/>
        <v>1194480</v>
      </c>
      <c r="P165" s="38">
        <f t="shared" si="152"/>
        <v>1791720</v>
      </c>
      <c r="Q165" s="39">
        <f t="shared" si="162"/>
        <v>1194480</v>
      </c>
      <c r="R165" s="40">
        <f t="shared" si="163"/>
        <v>2388960</v>
      </c>
      <c r="S165" s="39">
        <f t="shared" si="164"/>
        <v>2388960</v>
      </c>
      <c r="T165" s="40">
        <f t="shared" si="165"/>
        <v>1194480</v>
      </c>
      <c r="U165" s="41">
        <f t="shared" si="153"/>
        <v>93500</v>
      </c>
      <c r="V165" s="42">
        <f t="shared" si="154"/>
        <v>44880</v>
      </c>
      <c r="W165" s="43" t="s">
        <v>27</v>
      </c>
      <c r="X165" s="43" t="s">
        <v>448</v>
      </c>
      <c r="Y165" s="43" t="s">
        <v>449</v>
      </c>
      <c r="Z165" s="43" t="s">
        <v>450</v>
      </c>
    </row>
    <row r="166" spans="1:26" s="52" customFormat="1" ht="24.95" customHeight="1">
      <c r="A166" s="31">
        <f t="shared" si="155"/>
        <v>145</v>
      </c>
      <c r="B166" s="49" t="s">
        <v>451</v>
      </c>
      <c r="C166" s="49" t="s">
        <v>40</v>
      </c>
      <c r="D166" s="49" t="s">
        <v>35</v>
      </c>
      <c r="E166" s="50">
        <v>908</v>
      </c>
      <c r="F166" s="50">
        <f>ROUND(92*10.76,0)</f>
        <v>990</v>
      </c>
      <c r="G166" s="50">
        <v>1235</v>
      </c>
      <c r="H166" s="51">
        <v>5840</v>
      </c>
      <c r="I166" s="34">
        <f t="shared" si="158"/>
        <v>7212400</v>
      </c>
      <c r="J166" s="51">
        <v>300000</v>
      </c>
      <c r="K166" s="51">
        <v>200000</v>
      </c>
      <c r="L166" s="51">
        <f t="shared" si="151"/>
        <v>123500</v>
      </c>
      <c r="M166" s="35">
        <f t="shared" si="159"/>
        <v>7835900</v>
      </c>
      <c r="N166" s="36">
        <f t="shared" si="160"/>
        <v>1567180</v>
      </c>
      <c r="O166" s="37">
        <f t="shared" si="161"/>
        <v>783590</v>
      </c>
      <c r="P166" s="38">
        <f t="shared" si="152"/>
        <v>1175385</v>
      </c>
      <c r="Q166" s="39">
        <f t="shared" si="162"/>
        <v>783590</v>
      </c>
      <c r="R166" s="40">
        <f t="shared" si="163"/>
        <v>1567180</v>
      </c>
      <c r="S166" s="39">
        <f t="shared" si="164"/>
        <v>1567180</v>
      </c>
      <c r="T166" s="40">
        <f t="shared" si="165"/>
        <v>783590</v>
      </c>
      <c r="U166" s="41">
        <f t="shared" si="153"/>
        <v>61750</v>
      </c>
      <c r="V166" s="42">
        <f t="shared" si="154"/>
        <v>29640</v>
      </c>
      <c r="W166" s="43" t="s">
        <v>452</v>
      </c>
      <c r="X166" s="43" t="s">
        <v>72</v>
      </c>
      <c r="Y166" s="43" t="s">
        <v>453</v>
      </c>
      <c r="Z166" s="43" t="s">
        <v>454</v>
      </c>
    </row>
    <row r="167" spans="1:26" s="52" customFormat="1" ht="24.95" customHeight="1">
      <c r="A167" s="31">
        <f t="shared" si="155"/>
        <v>146</v>
      </c>
      <c r="B167" s="49" t="s">
        <v>455</v>
      </c>
      <c r="C167" s="49" t="s">
        <v>40</v>
      </c>
      <c r="D167" s="49" t="s">
        <v>35</v>
      </c>
      <c r="E167" s="50">
        <v>908</v>
      </c>
      <c r="F167" s="50">
        <f>ROUND(92*10.76,0)</f>
        <v>990</v>
      </c>
      <c r="G167" s="50">
        <v>1235</v>
      </c>
      <c r="H167" s="51">
        <v>5840</v>
      </c>
      <c r="I167" s="34">
        <f t="shared" si="158"/>
        <v>7212400</v>
      </c>
      <c r="J167" s="51">
        <v>300000</v>
      </c>
      <c r="K167" s="51">
        <v>200000</v>
      </c>
      <c r="L167" s="51">
        <f t="shared" si="151"/>
        <v>123500</v>
      </c>
      <c r="M167" s="35">
        <f t="shared" si="159"/>
        <v>7835900</v>
      </c>
      <c r="N167" s="36">
        <f t="shared" si="160"/>
        <v>1567180</v>
      </c>
      <c r="O167" s="37">
        <f t="shared" si="161"/>
        <v>783590</v>
      </c>
      <c r="P167" s="38">
        <f t="shared" si="152"/>
        <v>1175385</v>
      </c>
      <c r="Q167" s="39">
        <f t="shared" si="162"/>
        <v>783590</v>
      </c>
      <c r="R167" s="40">
        <f t="shared" si="163"/>
        <v>1567180</v>
      </c>
      <c r="S167" s="39">
        <f t="shared" si="164"/>
        <v>1567180</v>
      </c>
      <c r="T167" s="40">
        <f t="shared" si="165"/>
        <v>783590</v>
      </c>
      <c r="U167" s="41">
        <f t="shared" si="153"/>
        <v>61750</v>
      </c>
      <c r="V167" s="42">
        <f t="shared" si="154"/>
        <v>29640</v>
      </c>
      <c r="W167" s="43" t="s">
        <v>29</v>
      </c>
      <c r="X167" s="43" t="s">
        <v>456</v>
      </c>
      <c r="Y167" s="43" t="s">
        <v>72</v>
      </c>
      <c r="Z167" s="43" t="s">
        <v>457</v>
      </c>
    </row>
    <row r="168" spans="1:26" s="48" customFormat="1" ht="24.95" customHeight="1">
      <c r="A168" s="31">
        <f t="shared" si="155"/>
        <v>147</v>
      </c>
      <c r="B168" s="45" t="s">
        <v>458</v>
      </c>
      <c r="C168" s="45" t="s">
        <v>21</v>
      </c>
      <c r="D168" s="45" t="s">
        <v>35</v>
      </c>
      <c r="E168" s="46">
        <f>ROUND(120.774*10.76,0)</f>
        <v>1300</v>
      </c>
      <c r="F168" s="46">
        <f>ROUND(139*10.76,0)</f>
        <v>1496</v>
      </c>
      <c r="G168" s="46">
        <f t="shared" si="157"/>
        <v>1870</v>
      </c>
      <c r="H168" s="47">
        <v>5940</v>
      </c>
      <c r="I168" s="34">
        <f t="shared" si="158"/>
        <v>11107800</v>
      </c>
      <c r="J168" s="47">
        <v>300000</v>
      </c>
      <c r="K168" s="47">
        <v>350000</v>
      </c>
      <c r="L168" s="47">
        <f t="shared" si="151"/>
        <v>187000</v>
      </c>
      <c r="M168" s="35">
        <f t="shared" si="159"/>
        <v>11944800</v>
      </c>
      <c r="N168" s="36">
        <f t="shared" si="160"/>
        <v>2388960</v>
      </c>
      <c r="O168" s="37">
        <f t="shared" si="161"/>
        <v>1194480</v>
      </c>
      <c r="P168" s="38">
        <f t="shared" si="152"/>
        <v>1791720</v>
      </c>
      <c r="Q168" s="39">
        <f t="shared" si="162"/>
        <v>1194480</v>
      </c>
      <c r="R168" s="40">
        <f t="shared" si="163"/>
        <v>2388960</v>
      </c>
      <c r="S168" s="39">
        <f t="shared" si="164"/>
        <v>2388960</v>
      </c>
      <c r="T168" s="40">
        <f t="shared" si="165"/>
        <v>1194480</v>
      </c>
      <c r="U168" s="41">
        <f t="shared" si="153"/>
        <v>93500</v>
      </c>
      <c r="V168" s="42">
        <f t="shared" si="154"/>
        <v>44880</v>
      </c>
      <c r="W168" s="43" t="s">
        <v>459</v>
      </c>
      <c r="X168" s="43" t="s">
        <v>460</v>
      </c>
      <c r="Y168" s="43" t="s">
        <v>187</v>
      </c>
      <c r="Z168" s="43" t="s">
        <v>461</v>
      </c>
    </row>
    <row r="169" spans="1:26" s="82" customFormat="1" ht="24.95" customHeight="1">
      <c r="A169" s="31">
        <f t="shared" si="155"/>
        <v>148</v>
      </c>
      <c r="B169" s="79" t="s">
        <v>462</v>
      </c>
      <c r="C169" s="79" t="s">
        <v>156</v>
      </c>
      <c r="D169" s="79" t="s">
        <v>157</v>
      </c>
      <c r="E169" s="80">
        <v>2667</v>
      </c>
      <c r="F169" s="80">
        <f>ROUND(278.39*10.76,0)</f>
        <v>2995</v>
      </c>
      <c r="G169" s="80">
        <v>3745</v>
      </c>
      <c r="H169" s="81">
        <v>5940</v>
      </c>
      <c r="I169" s="34">
        <f t="shared" si="158"/>
        <v>22245300</v>
      </c>
      <c r="J169" s="81">
        <v>300000</v>
      </c>
      <c r="K169" s="81">
        <v>500000</v>
      </c>
      <c r="L169" s="81">
        <f t="shared" si="151"/>
        <v>374500</v>
      </c>
      <c r="M169" s="35">
        <f t="shared" si="159"/>
        <v>23419800</v>
      </c>
      <c r="N169" s="36">
        <f t="shared" si="160"/>
        <v>4683960</v>
      </c>
      <c r="O169" s="37">
        <f t="shared" si="161"/>
        <v>2341980</v>
      </c>
      <c r="P169" s="38">
        <f t="shared" si="152"/>
        <v>3512970</v>
      </c>
      <c r="Q169" s="39">
        <f t="shared" si="162"/>
        <v>2341980</v>
      </c>
      <c r="R169" s="40">
        <f t="shared" si="163"/>
        <v>4683960</v>
      </c>
      <c r="S169" s="39">
        <f t="shared" si="164"/>
        <v>4683960</v>
      </c>
      <c r="T169" s="40">
        <f t="shared" si="165"/>
        <v>2341980</v>
      </c>
      <c r="U169" s="41">
        <f t="shared" si="153"/>
        <v>187250</v>
      </c>
      <c r="V169" s="42">
        <f t="shared" si="154"/>
        <v>89880</v>
      </c>
      <c r="W169" s="78" t="s">
        <v>463</v>
      </c>
      <c r="X169" s="78" t="s">
        <v>191</v>
      </c>
      <c r="Y169" s="78" t="s">
        <v>464</v>
      </c>
      <c r="Z169" s="78" t="s">
        <v>435</v>
      </c>
    </row>
    <row r="170" spans="1:26" s="82" customFormat="1" ht="24.95" customHeight="1">
      <c r="A170" s="31">
        <f t="shared" si="155"/>
        <v>149</v>
      </c>
      <c r="B170" s="79" t="s">
        <v>465</v>
      </c>
      <c r="C170" s="79" t="s">
        <v>156</v>
      </c>
      <c r="D170" s="79" t="s">
        <v>157</v>
      </c>
      <c r="E170" s="80">
        <v>2667</v>
      </c>
      <c r="F170" s="80">
        <f>ROUND(278.39*10.76,0)</f>
        <v>2995</v>
      </c>
      <c r="G170" s="80">
        <v>3745</v>
      </c>
      <c r="H170" s="81">
        <v>5940</v>
      </c>
      <c r="I170" s="34">
        <f t="shared" si="158"/>
        <v>22245300</v>
      </c>
      <c r="J170" s="81">
        <v>300000</v>
      </c>
      <c r="K170" s="81">
        <v>500000</v>
      </c>
      <c r="L170" s="81">
        <f t="shared" si="151"/>
        <v>374500</v>
      </c>
      <c r="M170" s="35">
        <f t="shared" si="159"/>
        <v>23419800</v>
      </c>
      <c r="N170" s="36">
        <f t="shared" si="160"/>
        <v>4683960</v>
      </c>
      <c r="O170" s="37">
        <f t="shared" si="161"/>
        <v>2341980</v>
      </c>
      <c r="P170" s="38">
        <f t="shared" si="152"/>
        <v>3512970</v>
      </c>
      <c r="Q170" s="39">
        <f t="shared" si="162"/>
        <v>2341980</v>
      </c>
      <c r="R170" s="40">
        <f t="shared" si="163"/>
        <v>4683960</v>
      </c>
      <c r="S170" s="39">
        <f t="shared" si="164"/>
        <v>4683960</v>
      </c>
      <c r="T170" s="40">
        <f t="shared" si="165"/>
        <v>2341980</v>
      </c>
      <c r="U170" s="41">
        <f t="shared" si="153"/>
        <v>187250</v>
      </c>
      <c r="V170" s="42">
        <f t="shared" si="154"/>
        <v>89880</v>
      </c>
      <c r="W170" s="43" t="s">
        <v>466</v>
      </c>
      <c r="X170" s="78" t="s">
        <v>191</v>
      </c>
      <c r="Y170" s="43" t="s">
        <v>467</v>
      </c>
      <c r="Z170" s="43" t="s">
        <v>433</v>
      </c>
    </row>
    <row r="171" spans="1:26" s="44" customFormat="1" ht="24.95" customHeight="1">
      <c r="A171" s="31">
        <f t="shared" si="155"/>
        <v>150</v>
      </c>
      <c r="B171" s="31" t="s">
        <v>468</v>
      </c>
      <c r="C171" s="31" t="s">
        <v>21</v>
      </c>
      <c r="D171" s="31" t="s">
        <v>22</v>
      </c>
      <c r="E171" s="32">
        <f>ROUND(120.774*10.76,0)</f>
        <v>1300</v>
      </c>
      <c r="F171" s="32">
        <f>ROUND(139*10.76,0)</f>
        <v>1496</v>
      </c>
      <c r="G171" s="32">
        <f t="shared" si="157"/>
        <v>1870</v>
      </c>
      <c r="H171" s="33">
        <v>5990</v>
      </c>
      <c r="I171" s="34">
        <f t="shared" si="158"/>
        <v>11201300</v>
      </c>
      <c r="J171" s="33">
        <v>300000</v>
      </c>
      <c r="K171" s="33">
        <v>350000</v>
      </c>
      <c r="L171" s="33">
        <f t="shared" si="151"/>
        <v>187000</v>
      </c>
      <c r="M171" s="35">
        <f t="shared" si="159"/>
        <v>12038300</v>
      </c>
      <c r="N171" s="36">
        <f t="shared" si="160"/>
        <v>2407660</v>
      </c>
      <c r="O171" s="37">
        <f t="shared" si="161"/>
        <v>1203830</v>
      </c>
      <c r="P171" s="38">
        <f t="shared" si="152"/>
        <v>1805745</v>
      </c>
      <c r="Q171" s="39">
        <f t="shared" si="162"/>
        <v>1203830</v>
      </c>
      <c r="R171" s="40">
        <f t="shared" si="163"/>
        <v>2407660</v>
      </c>
      <c r="S171" s="39">
        <f t="shared" si="164"/>
        <v>2407660</v>
      </c>
      <c r="T171" s="40">
        <f t="shared" si="165"/>
        <v>1203830</v>
      </c>
      <c r="U171" s="41">
        <f t="shared" si="153"/>
        <v>93500</v>
      </c>
      <c r="V171" s="42">
        <f t="shared" si="154"/>
        <v>44880</v>
      </c>
      <c r="W171" s="43" t="s">
        <v>469</v>
      </c>
      <c r="X171" s="43" t="s">
        <v>198</v>
      </c>
      <c r="Y171" s="43" t="s">
        <v>470</v>
      </c>
      <c r="Z171" s="43" t="s">
        <v>187</v>
      </c>
    </row>
    <row r="172" spans="1:26" s="66" customFormat="1" ht="24.95" customHeight="1">
      <c r="A172" s="31">
        <f t="shared" si="155"/>
        <v>151</v>
      </c>
      <c r="B172" s="64" t="s">
        <v>471</v>
      </c>
      <c r="C172" s="64" t="s">
        <v>40</v>
      </c>
      <c r="D172" s="64" t="s">
        <v>22</v>
      </c>
      <c r="E172" s="53">
        <v>908</v>
      </c>
      <c r="F172" s="53">
        <f>ROUND(92*10.76,0)</f>
        <v>990</v>
      </c>
      <c r="G172" s="53">
        <v>1235</v>
      </c>
      <c r="H172" s="65">
        <v>5890</v>
      </c>
      <c r="I172" s="34">
        <f t="shared" si="158"/>
        <v>7274150</v>
      </c>
      <c r="J172" s="65">
        <v>300000</v>
      </c>
      <c r="K172" s="65">
        <v>200000</v>
      </c>
      <c r="L172" s="65">
        <f t="shared" si="151"/>
        <v>123500</v>
      </c>
      <c r="M172" s="35">
        <f t="shared" si="159"/>
        <v>7897650</v>
      </c>
      <c r="N172" s="36">
        <f t="shared" si="160"/>
        <v>1579530</v>
      </c>
      <c r="O172" s="37">
        <f t="shared" si="161"/>
        <v>789765</v>
      </c>
      <c r="P172" s="38">
        <f t="shared" si="152"/>
        <v>1184647.5</v>
      </c>
      <c r="Q172" s="39">
        <f t="shared" si="162"/>
        <v>789765</v>
      </c>
      <c r="R172" s="40">
        <f t="shared" si="163"/>
        <v>1579530</v>
      </c>
      <c r="S172" s="39">
        <f t="shared" si="164"/>
        <v>1579530</v>
      </c>
      <c r="T172" s="40">
        <f t="shared" si="165"/>
        <v>789765</v>
      </c>
      <c r="U172" s="41">
        <f t="shared" si="153"/>
        <v>61750</v>
      </c>
      <c r="V172" s="42">
        <f t="shared" si="154"/>
        <v>29640</v>
      </c>
      <c r="W172" s="78" t="s">
        <v>29</v>
      </c>
      <c r="X172" s="78" t="s">
        <v>472</v>
      </c>
      <c r="Y172" s="78" t="s">
        <v>473</v>
      </c>
      <c r="Z172" s="78" t="s">
        <v>29</v>
      </c>
    </row>
    <row r="173" spans="1:26" s="86" customFormat="1" ht="24.95" customHeight="1">
      <c r="A173" s="31">
        <f t="shared" si="155"/>
        <v>152</v>
      </c>
      <c r="B173" s="83" t="s">
        <v>474</v>
      </c>
      <c r="C173" s="83" t="s">
        <v>40</v>
      </c>
      <c r="D173" s="83" t="s">
        <v>22</v>
      </c>
      <c r="E173" s="84">
        <v>908</v>
      </c>
      <c r="F173" s="84">
        <f>ROUND(92*10.76,0)</f>
        <v>990</v>
      </c>
      <c r="G173" s="84">
        <v>1235</v>
      </c>
      <c r="H173" s="85">
        <v>5890</v>
      </c>
      <c r="I173" s="73">
        <f t="shared" si="158"/>
        <v>7274150</v>
      </c>
      <c r="J173" s="85">
        <v>300000</v>
      </c>
      <c r="K173" s="85">
        <v>200000</v>
      </c>
      <c r="L173" s="85">
        <f t="shared" si="151"/>
        <v>123500</v>
      </c>
      <c r="M173" s="74">
        <f t="shared" si="159"/>
        <v>7897650</v>
      </c>
      <c r="N173" s="75">
        <f t="shared" si="160"/>
        <v>1579530</v>
      </c>
      <c r="O173" s="37">
        <f t="shared" si="161"/>
        <v>789765</v>
      </c>
      <c r="P173" s="76">
        <f t="shared" si="152"/>
        <v>1184647.5</v>
      </c>
      <c r="Q173" s="39">
        <f t="shared" si="162"/>
        <v>789765</v>
      </c>
      <c r="R173" s="40">
        <f t="shared" si="163"/>
        <v>1579530</v>
      </c>
      <c r="S173" s="39">
        <f t="shared" si="164"/>
        <v>1579530</v>
      </c>
      <c r="T173" s="40">
        <f t="shared" si="165"/>
        <v>789765</v>
      </c>
      <c r="U173" s="41">
        <f t="shared" si="153"/>
        <v>61750</v>
      </c>
      <c r="V173" s="42">
        <f t="shared" si="154"/>
        <v>29640</v>
      </c>
      <c r="W173" s="43" t="s">
        <v>449</v>
      </c>
      <c r="X173" s="43" t="s">
        <v>72</v>
      </c>
      <c r="Y173" s="43" t="s">
        <v>475</v>
      </c>
      <c r="Z173" s="43" t="s">
        <v>448</v>
      </c>
    </row>
    <row r="174" spans="1:26" s="44" customFormat="1" ht="24.95" customHeight="1">
      <c r="A174" s="31">
        <f t="shared" si="155"/>
        <v>153</v>
      </c>
      <c r="B174" s="31" t="s">
        <v>476</v>
      </c>
      <c r="C174" s="31" t="s">
        <v>21</v>
      </c>
      <c r="D174" s="31" t="s">
        <v>22</v>
      </c>
      <c r="E174" s="32">
        <f>ROUND(120.774*10.76,0)</f>
        <v>1300</v>
      </c>
      <c r="F174" s="32">
        <f>ROUND(139*10.76,0)</f>
        <v>1496</v>
      </c>
      <c r="G174" s="32">
        <f t="shared" si="157"/>
        <v>1870</v>
      </c>
      <c r="H174" s="33">
        <v>5990</v>
      </c>
      <c r="I174" s="34">
        <f t="shared" si="158"/>
        <v>11201300</v>
      </c>
      <c r="J174" s="33">
        <v>300000</v>
      </c>
      <c r="K174" s="33">
        <v>350000</v>
      </c>
      <c r="L174" s="33">
        <f t="shared" si="151"/>
        <v>187000</v>
      </c>
      <c r="M174" s="35">
        <f t="shared" si="159"/>
        <v>12038300</v>
      </c>
      <c r="N174" s="36">
        <f t="shared" si="160"/>
        <v>2407660</v>
      </c>
      <c r="O174" s="37">
        <f t="shared" si="161"/>
        <v>1203830</v>
      </c>
      <c r="P174" s="38">
        <f t="shared" si="152"/>
        <v>1805745</v>
      </c>
      <c r="Q174" s="39">
        <f t="shared" si="162"/>
        <v>1203830</v>
      </c>
      <c r="R174" s="40">
        <f t="shared" si="163"/>
        <v>2407660</v>
      </c>
      <c r="S174" s="39">
        <f t="shared" si="164"/>
        <v>2407660</v>
      </c>
      <c r="T174" s="40">
        <f t="shared" si="165"/>
        <v>1203830</v>
      </c>
      <c r="U174" s="41">
        <f t="shared" si="153"/>
        <v>93500</v>
      </c>
      <c r="V174" s="42">
        <f t="shared" si="154"/>
        <v>44880</v>
      </c>
      <c r="W174" s="78" t="s">
        <v>27</v>
      </c>
      <c r="X174" s="78" t="s">
        <v>453</v>
      </c>
      <c r="Y174" s="78" t="s">
        <v>477</v>
      </c>
      <c r="Z174" s="78" t="s">
        <v>452</v>
      </c>
    </row>
    <row r="175" spans="1:26" s="48" customFormat="1" ht="24.95" customHeight="1">
      <c r="A175" s="31">
        <v>154</v>
      </c>
      <c r="B175" s="45" t="s">
        <v>478</v>
      </c>
      <c r="C175" s="45" t="s">
        <v>21</v>
      </c>
      <c r="D175" s="45" t="s">
        <v>35</v>
      </c>
      <c r="E175" s="46">
        <v>1305</v>
      </c>
      <c r="F175" s="46">
        <f t="shared" ref="F175:F178" si="166">ROUND(141.3*10.76,0)</f>
        <v>1520</v>
      </c>
      <c r="G175" s="46">
        <f t="shared" si="157"/>
        <v>1900</v>
      </c>
      <c r="H175" s="47">
        <v>5940</v>
      </c>
      <c r="I175" s="34">
        <f t="shared" si="158"/>
        <v>11286000</v>
      </c>
      <c r="J175" s="47">
        <v>300000</v>
      </c>
      <c r="K175" s="47">
        <v>350000</v>
      </c>
      <c r="L175" s="47">
        <f t="shared" si="151"/>
        <v>190000</v>
      </c>
      <c r="M175" s="35">
        <f t="shared" si="159"/>
        <v>12126000</v>
      </c>
      <c r="N175" s="36">
        <f t="shared" si="160"/>
        <v>2425200</v>
      </c>
      <c r="O175" s="37">
        <f t="shared" si="161"/>
        <v>1212600</v>
      </c>
      <c r="P175" s="38">
        <f t="shared" si="152"/>
        <v>1818900</v>
      </c>
      <c r="Q175" s="39">
        <f t="shared" si="162"/>
        <v>1212600</v>
      </c>
      <c r="R175" s="40">
        <f t="shared" si="163"/>
        <v>2425200</v>
      </c>
      <c r="S175" s="39">
        <f t="shared" si="164"/>
        <v>2425200</v>
      </c>
      <c r="T175" s="40">
        <f t="shared" si="165"/>
        <v>1212600</v>
      </c>
      <c r="U175" s="41">
        <f t="shared" si="153"/>
        <v>95000</v>
      </c>
      <c r="V175" s="42">
        <f t="shared" si="154"/>
        <v>45600</v>
      </c>
      <c r="W175" s="43" t="s">
        <v>29</v>
      </c>
      <c r="X175" s="43" t="s">
        <v>479</v>
      </c>
      <c r="Y175" s="43" t="s">
        <v>49</v>
      </c>
      <c r="Z175" s="43" t="s">
        <v>480</v>
      </c>
    </row>
    <row r="176" spans="1:26" s="48" customFormat="1" ht="24.95" customHeight="1">
      <c r="A176" s="31">
        <f t="shared" si="155"/>
        <v>155</v>
      </c>
      <c r="B176" s="45" t="s">
        <v>481</v>
      </c>
      <c r="C176" s="45" t="s">
        <v>21</v>
      </c>
      <c r="D176" s="45" t="s">
        <v>35</v>
      </c>
      <c r="E176" s="46">
        <v>1305</v>
      </c>
      <c r="F176" s="46">
        <f t="shared" si="166"/>
        <v>1520</v>
      </c>
      <c r="G176" s="46">
        <f t="shared" si="157"/>
        <v>1900</v>
      </c>
      <c r="H176" s="47">
        <v>5940</v>
      </c>
      <c r="I176" s="34">
        <f t="shared" si="158"/>
        <v>11286000</v>
      </c>
      <c r="J176" s="47">
        <v>300000</v>
      </c>
      <c r="K176" s="47">
        <v>350000</v>
      </c>
      <c r="L176" s="47">
        <f t="shared" si="151"/>
        <v>190000</v>
      </c>
      <c r="M176" s="35">
        <f t="shared" si="159"/>
        <v>12126000</v>
      </c>
      <c r="N176" s="36">
        <f t="shared" si="160"/>
        <v>2425200</v>
      </c>
      <c r="O176" s="37">
        <f t="shared" si="161"/>
        <v>1212600</v>
      </c>
      <c r="P176" s="38">
        <f t="shared" si="152"/>
        <v>1818900</v>
      </c>
      <c r="Q176" s="39">
        <f t="shared" si="162"/>
        <v>1212600</v>
      </c>
      <c r="R176" s="40">
        <f t="shared" si="163"/>
        <v>2425200</v>
      </c>
      <c r="S176" s="39">
        <f t="shared" si="164"/>
        <v>2425200</v>
      </c>
      <c r="T176" s="40">
        <f t="shared" si="165"/>
        <v>1212600</v>
      </c>
      <c r="U176" s="41">
        <f t="shared" si="153"/>
        <v>95000</v>
      </c>
      <c r="V176" s="42">
        <f t="shared" si="154"/>
        <v>45600</v>
      </c>
      <c r="W176" s="43" t="s">
        <v>482</v>
      </c>
      <c r="X176" s="43" t="s">
        <v>483</v>
      </c>
      <c r="Y176" s="43" t="s">
        <v>49</v>
      </c>
      <c r="Z176" s="43" t="s">
        <v>26</v>
      </c>
    </row>
    <row r="177" spans="1:26" s="48" customFormat="1" ht="24.95" customHeight="1">
      <c r="A177" s="31">
        <f t="shared" si="155"/>
        <v>156</v>
      </c>
      <c r="B177" s="45" t="s">
        <v>484</v>
      </c>
      <c r="C177" s="45" t="s">
        <v>21</v>
      </c>
      <c r="D177" s="45" t="s">
        <v>35</v>
      </c>
      <c r="E177" s="46">
        <v>1305</v>
      </c>
      <c r="F177" s="46">
        <f t="shared" si="166"/>
        <v>1520</v>
      </c>
      <c r="G177" s="46">
        <f t="shared" si="157"/>
        <v>1900</v>
      </c>
      <c r="H177" s="47">
        <v>5940</v>
      </c>
      <c r="I177" s="34">
        <f t="shared" si="158"/>
        <v>11286000</v>
      </c>
      <c r="J177" s="47">
        <v>300000</v>
      </c>
      <c r="K177" s="47">
        <v>350000</v>
      </c>
      <c r="L177" s="47">
        <f t="shared" si="151"/>
        <v>190000</v>
      </c>
      <c r="M177" s="35">
        <f t="shared" si="159"/>
        <v>12126000</v>
      </c>
      <c r="N177" s="36">
        <f t="shared" si="160"/>
        <v>2425200</v>
      </c>
      <c r="O177" s="37">
        <f t="shared" si="161"/>
        <v>1212600</v>
      </c>
      <c r="P177" s="38">
        <f t="shared" si="152"/>
        <v>1818900</v>
      </c>
      <c r="Q177" s="39">
        <f t="shared" si="162"/>
        <v>1212600</v>
      </c>
      <c r="R177" s="40">
        <f t="shared" si="163"/>
        <v>2425200</v>
      </c>
      <c r="S177" s="39">
        <f t="shared" si="164"/>
        <v>2425200</v>
      </c>
      <c r="T177" s="40">
        <f t="shared" si="165"/>
        <v>1212600</v>
      </c>
      <c r="U177" s="41">
        <f t="shared" si="153"/>
        <v>95000</v>
      </c>
      <c r="V177" s="42">
        <f t="shared" si="154"/>
        <v>45600</v>
      </c>
      <c r="W177" s="43" t="s">
        <v>479</v>
      </c>
      <c r="X177" s="43" t="s">
        <v>29</v>
      </c>
      <c r="Y177" s="43" t="s">
        <v>49</v>
      </c>
      <c r="Z177" s="43" t="s">
        <v>485</v>
      </c>
    </row>
    <row r="178" spans="1:26" s="48" customFormat="1" ht="24.95" customHeight="1">
      <c r="A178" s="31">
        <f t="shared" si="155"/>
        <v>157</v>
      </c>
      <c r="B178" s="45" t="s">
        <v>486</v>
      </c>
      <c r="C178" s="45" t="s">
        <v>21</v>
      </c>
      <c r="D178" s="45" t="s">
        <v>35</v>
      </c>
      <c r="E178" s="46">
        <v>1305</v>
      </c>
      <c r="F178" s="46">
        <f t="shared" si="166"/>
        <v>1520</v>
      </c>
      <c r="G178" s="46">
        <f t="shared" si="157"/>
        <v>1900</v>
      </c>
      <c r="H178" s="47">
        <v>5940</v>
      </c>
      <c r="I178" s="34">
        <f t="shared" si="158"/>
        <v>11286000</v>
      </c>
      <c r="J178" s="47">
        <v>300000</v>
      </c>
      <c r="K178" s="47">
        <v>350000</v>
      </c>
      <c r="L178" s="47">
        <f t="shared" si="151"/>
        <v>190000</v>
      </c>
      <c r="M178" s="35">
        <f t="shared" si="159"/>
        <v>12126000</v>
      </c>
      <c r="N178" s="36">
        <f t="shared" si="160"/>
        <v>2425200</v>
      </c>
      <c r="O178" s="37">
        <f t="shared" si="161"/>
        <v>1212600</v>
      </c>
      <c r="P178" s="38">
        <f t="shared" si="152"/>
        <v>1818900</v>
      </c>
      <c r="Q178" s="39">
        <f t="shared" si="162"/>
        <v>1212600</v>
      </c>
      <c r="R178" s="40">
        <f t="shared" si="163"/>
        <v>2425200</v>
      </c>
      <c r="S178" s="39">
        <f t="shared" si="164"/>
        <v>2425200</v>
      </c>
      <c r="T178" s="40">
        <f t="shared" si="165"/>
        <v>1212600</v>
      </c>
      <c r="U178" s="41">
        <f t="shared" si="153"/>
        <v>95000</v>
      </c>
      <c r="V178" s="42">
        <f t="shared" si="154"/>
        <v>45600</v>
      </c>
      <c r="W178" s="43" t="s">
        <v>29</v>
      </c>
      <c r="X178" s="43" t="s">
        <v>487</v>
      </c>
      <c r="Y178" s="43" t="s">
        <v>49</v>
      </c>
      <c r="Z178" s="43" t="s">
        <v>488</v>
      </c>
    </row>
    <row r="179" spans="1:26" s="82" customFormat="1" ht="24.95" customHeight="1">
      <c r="A179" s="31">
        <f t="shared" si="155"/>
        <v>158</v>
      </c>
      <c r="B179" s="79" t="s">
        <v>489</v>
      </c>
      <c r="C179" s="79" t="s">
        <v>156</v>
      </c>
      <c r="D179" s="79" t="s">
        <v>157</v>
      </c>
      <c r="E179" s="80">
        <v>2667</v>
      </c>
      <c r="F179" s="80">
        <f>ROUND(278.39*10.76,0)</f>
        <v>2995</v>
      </c>
      <c r="G179" s="80">
        <v>3745</v>
      </c>
      <c r="H179" s="81">
        <v>5940</v>
      </c>
      <c r="I179" s="34">
        <f t="shared" si="158"/>
        <v>22245300</v>
      </c>
      <c r="J179" s="81">
        <v>300000</v>
      </c>
      <c r="K179" s="81">
        <v>500000</v>
      </c>
      <c r="L179" s="81">
        <f t="shared" si="151"/>
        <v>374500</v>
      </c>
      <c r="M179" s="35">
        <f t="shared" si="159"/>
        <v>23419800</v>
      </c>
      <c r="N179" s="36">
        <f t="shared" si="160"/>
        <v>4683960</v>
      </c>
      <c r="O179" s="37">
        <f t="shared" si="161"/>
        <v>2341980</v>
      </c>
      <c r="P179" s="38">
        <f t="shared" si="152"/>
        <v>3512970</v>
      </c>
      <c r="Q179" s="39">
        <f t="shared" si="162"/>
        <v>2341980</v>
      </c>
      <c r="R179" s="40">
        <f t="shared" si="163"/>
        <v>4683960</v>
      </c>
      <c r="S179" s="39">
        <f t="shared" si="164"/>
        <v>4683960</v>
      </c>
      <c r="T179" s="40">
        <f t="shared" si="165"/>
        <v>2341980</v>
      </c>
      <c r="U179" s="41">
        <f t="shared" si="153"/>
        <v>187250</v>
      </c>
      <c r="V179" s="42">
        <f t="shared" si="154"/>
        <v>89880</v>
      </c>
      <c r="W179" s="43" t="s">
        <v>490</v>
      </c>
      <c r="X179" s="43" t="s">
        <v>191</v>
      </c>
      <c r="Y179" s="43" t="s">
        <v>49</v>
      </c>
      <c r="Z179" s="43" t="s">
        <v>464</v>
      </c>
    </row>
    <row r="180" spans="1:26" s="94" customFormat="1" ht="19.899999999999999" customHeight="1">
      <c r="A180" s="87"/>
      <c r="B180" s="87"/>
      <c r="C180" s="87"/>
      <c r="D180" s="87"/>
      <c r="E180" s="88"/>
      <c r="F180" s="88"/>
      <c r="G180" s="88"/>
      <c r="H180" s="89"/>
      <c r="I180" s="89"/>
      <c r="J180" s="89"/>
      <c r="K180" s="89"/>
      <c r="L180" s="89"/>
      <c r="M180" s="90"/>
      <c r="N180" s="90"/>
      <c r="O180" s="90"/>
      <c r="P180" s="90"/>
      <c r="Q180" s="90"/>
      <c r="R180" s="90"/>
      <c r="S180" s="90"/>
      <c r="T180" s="91"/>
      <c r="U180" s="90"/>
      <c r="V180" s="92"/>
      <c r="W180" s="93"/>
      <c r="X180" s="93"/>
      <c r="Y180" s="93"/>
      <c r="Z180" s="93"/>
    </row>
    <row r="181" spans="1:26" s="107" customFormat="1" ht="19.899999999999999" customHeight="1">
      <c r="A181" s="95"/>
      <c r="B181" s="96"/>
      <c r="C181" s="95"/>
      <c r="D181" s="95"/>
      <c r="E181" s="97"/>
      <c r="F181" s="97"/>
      <c r="G181" s="97"/>
      <c r="H181" s="98"/>
      <c r="I181" s="99"/>
      <c r="J181" s="98"/>
      <c r="K181" s="98"/>
      <c r="L181" s="98"/>
      <c r="M181" s="100"/>
      <c r="N181" s="101"/>
      <c r="O181" s="102"/>
      <c r="P181" s="103"/>
      <c r="Q181" s="104"/>
      <c r="R181" s="105"/>
      <c r="S181" s="104"/>
      <c r="T181" s="105"/>
      <c r="U181" s="106"/>
      <c r="V181" s="95"/>
    </row>
    <row r="182" spans="1:26" s="115" customFormat="1" ht="19.899999999999999" customHeight="1">
      <c r="A182" s="108"/>
      <c r="B182" s="108"/>
      <c r="C182" s="108"/>
      <c r="D182" s="108"/>
      <c r="E182" s="109"/>
      <c r="F182" s="109"/>
      <c r="G182" s="109"/>
      <c r="H182" s="110"/>
      <c r="I182" s="111"/>
      <c r="J182" s="110"/>
      <c r="K182" s="110"/>
      <c r="L182" s="110"/>
      <c r="M182" s="112"/>
      <c r="N182" s="101"/>
      <c r="O182" s="102"/>
      <c r="P182" s="103"/>
      <c r="Q182" s="104"/>
      <c r="R182" s="105"/>
      <c r="S182" s="104"/>
      <c r="T182" s="105"/>
      <c r="U182" s="113"/>
      <c r="V182" s="114"/>
    </row>
    <row r="183" spans="1:26" s="119" customFormat="1" ht="19.899999999999999" customHeight="1">
      <c r="A183" s="116"/>
      <c r="B183" s="116"/>
      <c r="C183" s="116"/>
      <c r="D183" s="116"/>
      <c r="E183" s="117"/>
      <c r="F183" s="117"/>
      <c r="G183" s="117"/>
      <c r="H183" s="118"/>
      <c r="I183" s="111"/>
      <c r="J183" s="118"/>
      <c r="K183" s="118"/>
      <c r="L183" s="118"/>
      <c r="M183" s="112"/>
      <c r="N183" s="101"/>
      <c r="O183" s="102"/>
      <c r="P183" s="103"/>
      <c r="Q183" s="104"/>
      <c r="R183" s="105"/>
      <c r="S183" s="104"/>
      <c r="T183" s="105"/>
      <c r="U183" s="113"/>
      <c r="V183" s="114"/>
    </row>
    <row r="184" spans="1:26" s="119" customFormat="1" ht="19.899999999999999" customHeight="1">
      <c r="A184" s="116"/>
      <c r="B184" s="116"/>
      <c r="C184" s="116"/>
      <c r="D184" s="116"/>
      <c r="E184" s="117"/>
      <c r="F184" s="117"/>
      <c r="G184" s="117"/>
      <c r="H184" s="118"/>
      <c r="I184" s="111"/>
      <c r="J184" s="118"/>
      <c r="K184" s="118"/>
      <c r="L184" s="118"/>
      <c r="M184" s="112"/>
      <c r="N184" s="101"/>
      <c r="O184" s="102"/>
      <c r="P184" s="103"/>
      <c r="Q184" s="104"/>
      <c r="R184" s="105"/>
      <c r="S184" s="104"/>
      <c r="T184" s="105"/>
      <c r="U184" s="113"/>
      <c r="V184" s="114"/>
    </row>
    <row r="185" spans="1:26" s="119" customFormat="1" ht="19.899999999999999" customHeight="1">
      <c r="A185" s="116"/>
      <c r="B185" s="116"/>
      <c r="C185" s="116"/>
      <c r="D185" s="116"/>
      <c r="E185" s="117"/>
      <c r="F185" s="117"/>
      <c r="G185" s="117"/>
      <c r="H185" s="118"/>
      <c r="I185" s="111"/>
      <c r="J185" s="118"/>
      <c r="K185" s="118"/>
      <c r="L185" s="118"/>
      <c r="M185" s="112"/>
      <c r="N185" s="101"/>
      <c r="O185" s="102"/>
      <c r="P185" s="103"/>
      <c r="Q185" s="104"/>
      <c r="R185" s="105"/>
      <c r="S185" s="104"/>
      <c r="T185" s="105"/>
      <c r="U185" s="113"/>
      <c r="V185" s="114"/>
    </row>
    <row r="186" spans="1:26" s="119" customFormat="1" ht="19.899999999999999" customHeight="1">
      <c r="A186" s="116"/>
      <c r="B186" s="116"/>
      <c r="C186" s="116"/>
      <c r="D186" s="116"/>
      <c r="E186" s="117"/>
      <c r="F186" s="117"/>
      <c r="G186" s="117"/>
      <c r="H186" s="118"/>
      <c r="I186" s="111"/>
      <c r="J186" s="118"/>
      <c r="K186" s="118"/>
      <c r="L186" s="118"/>
      <c r="M186" s="112"/>
      <c r="N186" s="101"/>
      <c r="O186" s="102"/>
      <c r="P186" s="103"/>
      <c r="Q186" s="104"/>
      <c r="R186" s="105"/>
      <c r="S186" s="104"/>
      <c r="T186" s="105"/>
      <c r="U186" s="113"/>
      <c r="V186" s="114"/>
    </row>
    <row r="187" spans="1:26" s="119" customFormat="1" ht="19.899999999999999" customHeight="1">
      <c r="A187" s="116"/>
      <c r="B187" s="116"/>
      <c r="C187" s="116"/>
      <c r="D187" s="116"/>
      <c r="E187" s="117"/>
      <c r="F187" s="117"/>
      <c r="G187" s="117"/>
      <c r="H187" s="118"/>
      <c r="I187" s="111"/>
      <c r="J187" s="118"/>
      <c r="K187" s="118"/>
      <c r="L187" s="118"/>
      <c r="M187" s="112"/>
      <c r="N187" s="101"/>
      <c r="O187" s="102"/>
      <c r="P187" s="103"/>
      <c r="Q187" s="104"/>
      <c r="R187" s="105"/>
      <c r="S187" s="104"/>
      <c r="T187" s="105"/>
      <c r="U187" s="113"/>
      <c r="V187" s="114"/>
    </row>
    <row r="188" spans="1:26" s="123" customFormat="1" ht="19.899999999999999" customHeight="1">
      <c r="A188" s="120"/>
      <c r="B188" s="120"/>
      <c r="C188" s="120"/>
      <c r="D188" s="120"/>
      <c r="E188" s="121"/>
      <c r="F188" s="121"/>
      <c r="G188" s="121"/>
      <c r="H188" s="122"/>
      <c r="I188" s="111"/>
      <c r="J188" s="122"/>
      <c r="K188" s="122"/>
      <c r="L188" s="122"/>
      <c r="M188" s="112"/>
      <c r="N188" s="101"/>
      <c r="O188" s="102"/>
      <c r="P188" s="103"/>
      <c r="Q188" s="104"/>
      <c r="R188" s="105"/>
      <c r="S188" s="104"/>
      <c r="T188" s="105"/>
      <c r="U188" s="113"/>
      <c r="V188" s="114"/>
    </row>
    <row r="189" spans="1:26" s="127" customFormat="1" ht="19.899999999999999" customHeight="1">
      <c r="A189" s="124"/>
      <c r="B189" s="124"/>
      <c r="C189" s="124"/>
      <c r="D189" s="124"/>
      <c r="E189" s="125"/>
      <c r="F189" s="125"/>
      <c r="G189" s="125"/>
      <c r="H189" s="126"/>
      <c r="I189" s="111"/>
      <c r="J189" s="126"/>
      <c r="K189" s="126"/>
      <c r="L189" s="126"/>
      <c r="M189" s="112"/>
      <c r="N189" s="101"/>
      <c r="O189" s="102"/>
      <c r="P189" s="103"/>
      <c r="Q189" s="104"/>
      <c r="R189" s="105"/>
      <c r="S189" s="104"/>
      <c r="T189" s="105"/>
      <c r="U189" s="113"/>
      <c r="V189" s="114"/>
    </row>
    <row r="190" spans="1:26" s="127" customFormat="1" ht="19.899999999999999" customHeight="1">
      <c r="A190" s="124"/>
      <c r="B190" s="124"/>
      <c r="C190" s="124"/>
      <c r="D190" s="124"/>
      <c r="E190" s="125"/>
      <c r="F190" s="125"/>
      <c r="G190" s="125"/>
      <c r="H190" s="126"/>
      <c r="I190" s="111"/>
      <c r="J190" s="126"/>
      <c r="K190" s="126"/>
      <c r="L190" s="126"/>
      <c r="M190" s="112"/>
      <c r="N190" s="101"/>
      <c r="O190" s="102"/>
      <c r="P190" s="103"/>
      <c r="Q190" s="104"/>
      <c r="R190" s="105"/>
      <c r="S190" s="104"/>
      <c r="T190" s="105"/>
      <c r="U190" s="113"/>
      <c r="V190" s="114"/>
    </row>
    <row r="191" spans="1:26" s="123" customFormat="1" ht="19.899999999999999" customHeight="1">
      <c r="A191" s="120"/>
      <c r="B191" s="120"/>
      <c r="C191" s="120"/>
      <c r="D191" s="120"/>
      <c r="E191" s="121"/>
      <c r="F191" s="121"/>
      <c r="G191" s="121"/>
      <c r="H191" s="122"/>
      <c r="I191" s="111"/>
      <c r="J191" s="122"/>
      <c r="K191" s="122"/>
      <c r="L191" s="122"/>
      <c r="M191" s="112"/>
      <c r="N191" s="101"/>
      <c r="O191" s="102"/>
      <c r="P191" s="103"/>
      <c r="Q191" s="104"/>
      <c r="R191" s="105"/>
      <c r="S191" s="104"/>
      <c r="T191" s="105"/>
      <c r="U191" s="113"/>
      <c r="V191" s="114"/>
    </row>
    <row r="192" spans="1:26" s="115" customFormat="1" ht="19.899999999999999" customHeight="1">
      <c r="A192" s="108"/>
      <c r="B192" s="108"/>
      <c r="C192" s="108"/>
      <c r="D192" s="108"/>
      <c r="E192" s="109"/>
      <c r="F192" s="109"/>
      <c r="G192" s="109"/>
      <c r="H192" s="110"/>
      <c r="I192" s="111"/>
      <c r="J192" s="110"/>
      <c r="K192" s="110"/>
      <c r="L192" s="110"/>
      <c r="M192" s="112"/>
      <c r="N192" s="101"/>
      <c r="O192" s="102"/>
      <c r="P192" s="103"/>
      <c r="Q192" s="104"/>
      <c r="R192" s="105"/>
      <c r="S192" s="104"/>
      <c r="T192" s="105"/>
      <c r="U192" s="113"/>
      <c r="V192" s="114"/>
    </row>
    <row r="193" spans="1:22" s="115" customFormat="1" ht="19.899999999999999" customHeight="1">
      <c r="A193" s="108"/>
      <c r="B193" s="108"/>
      <c r="C193" s="108"/>
      <c r="D193" s="108"/>
      <c r="E193" s="109"/>
      <c r="F193" s="109"/>
      <c r="G193" s="109"/>
      <c r="H193" s="110"/>
      <c r="I193" s="111"/>
      <c r="J193" s="110"/>
      <c r="K193" s="110"/>
      <c r="L193" s="110"/>
      <c r="M193" s="112"/>
      <c r="N193" s="101"/>
      <c r="O193" s="102"/>
      <c r="P193" s="103"/>
      <c r="Q193" s="104"/>
      <c r="R193" s="105"/>
      <c r="S193" s="104"/>
      <c r="T193" s="105"/>
      <c r="U193" s="113"/>
      <c r="V193" s="114"/>
    </row>
    <row r="194" spans="1:22" s="119" customFormat="1" ht="19.899999999999999" customHeight="1">
      <c r="A194" s="116"/>
      <c r="B194" s="116"/>
      <c r="C194" s="116"/>
      <c r="D194" s="116"/>
      <c r="E194" s="117"/>
      <c r="F194" s="117"/>
      <c r="G194" s="117"/>
      <c r="H194" s="118"/>
      <c r="I194" s="111"/>
      <c r="J194" s="118"/>
      <c r="K194" s="118"/>
      <c r="L194" s="118"/>
      <c r="M194" s="112"/>
      <c r="N194" s="101"/>
      <c r="O194" s="102"/>
      <c r="P194" s="103"/>
      <c r="Q194" s="104"/>
      <c r="R194" s="105"/>
      <c r="S194" s="104"/>
      <c r="T194" s="105"/>
      <c r="U194" s="113"/>
      <c r="V194" s="114"/>
    </row>
    <row r="195" spans="1:22" s="131" customFormat="1" ht="19.899999999999999" customHeight="1">
      <c r="A195" s="128"/>
      <c r="B195" s="128"/>
      <c r="C195" s="128"/>
      <c r="D195" s="128"/>
      <c r="E195" s="129"/>
      <c r="F195" s="129"/>
      <c r="G195" s="129"/>
      <c r="H195" s="130"/>
      <c r="I195" s="111"/>
      <c r="J195" s="130"/>
      <c r="K195" s="130"/>
      <c r="L195" s="130"/>
      <c r="M195" s="112"/>
      <c r="N195" s="101"/>
      <c r="O195" s="102"/>
      <c r="P195" s="103"/>
      <c r="Q195" s="104"/>
      <c r="R195" s="105"/>
      <c r="S195" s="104"/>
      <c r="T195" s="105"/>
      <c r="U195" s="113"/>
      <c r="V195" s="114"/>
    </row>
    <row r="196" spans="1:22" s="131" customFormat="1" ht="19.899999999999999" customHeight="1">
      <c r="A196" s="128"/>
      <c r="B196" s="128"/>
      <c r="C196" s="128"/>
      <c r="D196" s="128"/>
      <c r="E196" s="129"/>
      <c r="F196" s="129"/>
      <c r="G196" s="129"/>
      <c r="H196" s="130"/>
      <c r="I196" s="111"/>
      <c r="J196" s="130"/>
      <c r="K196" s="130"/>
      <c r="L196" s="130"/>
      <c r="M196" s="112"/>
      <c r="N196" s="101"/>
      <c r="O196" s="102"/>
      <c r="P196" s="103"/>
      <c r="Q196" s="104"/>
      <c r="R196" s="105"/>
      <c r="S196" s="104"/>
      <c r="T196" s="105"/>
      <c r="U196" s="113"/>
      <c r="V196" s="114"/>
    </row>
    <row r="197" spans="1:22" s="119" customFormat="1" ht="19.899999999999999" customHeight="1">
      <c r="A197" s="116"/>
      <c r="B197" s="116"/>
      <c r="C197" s="116"/>
      <c r="D197" s="116"/>
      <c r="E197" s="117"/>
      <c r="F197" s="117"/>
      <c r="G197" s="117"/>
      <c r="H197" s="118"/>
      <c r="I197" s="111"/>
      <c r="J197" s="118"/>
      <c r="K197" s="118"/>
      <c r="L197" s="118"/>
      <c r="M197" s="112"/>
      <c r="N197" s="101"/>
      <c r="O197" s="102"/>
      <c r="P197" s="103"/>
      <c r="Q197" s="104"/>
      <c r="R197" s="105"/>
      <c r="S197" s="104"/>
      <c r="T197" s="105"/>
      <c r="U197" s="113"/>
      <c r="V197" s="114"/>
    </row>
    <row r="198" spans="1:22" s="123" customFormat="1" ht="19.899999999999999" customHeight="1">
      <c r="A198" s="120"/>
      <c r="B198" s="120"/>
      <c r="C198" s="120"/>
      <c r="D198" s="120"/>
      <c r="E198" s="121"/>
      <c r="F198" s="121"/>
      <c r="G198" s="121"/>
      <c r="H198" s="122"/>
      <c r="I198" s="111"/>
      <c r="J198" s="122"/>
      <c r="K198" s="122"/>
      <c r="L198" s="122"/>
      <c r="M198" s="112"/>
      <c r="N198" s="101"/>
      <c r="O198" s="102"/>
      <c r="P198" s="103"/>
      <c r="Q198" s="104"/>
      <c r="R198" s="105"/>
      <c r="S198" s="104"/>
      <c r="T198" s="105"/>
      <c r="U198" s="113"/>
      <c r="V198" s="114"/>
    </row>
    <row r="199" spans="1:22" s="123" customFormat="1" ht="19.899999999999999" customHeight="1">
      <c r="A199" s="120"/>
      <c r="B199" s="120"/>
      <c r="C199" s="120"/>
      <c r="D199" s="120"/>
      <c r="E199" s="121"/>
      <c r="F199" s="121"/>
      <c r="G199" s="121"/>
      <c r="H199" s="122"/>
      <c r="I199" s="111"/>
      <c r="J199" s="122"/>
      <c r="K199" s="122"/>
      <c r="L199" s="122"/>
      <c r="M199" s="112"/>
      <c r="N199" s="101"/>
      <c r="O199" s="102"/>
      <c r="P199" s="103"/>
      <c r="Q199" s="104"/>
      <c r="R199" s="105"/>
      <c r="S199" s="104"/>
      <c r="T199" s="105"/>
      <c r="U199" s="113"/>
      <c r="V199" s="114"/>
    </row>
    <row r="200" spans="1:22" s="123" customFormat="1" ht="19.899999999999999" customHeight="1">
      <c r="A200" s="120"/>
      <c r="B200" s="120"/>
      <c r="C200" s="120"/>
      <c r="D200" s="120"/>
      <c r="E200" s="121"/>
      <c r="F200" s="121"/>
      <c r="G200" s="121"/>
      <c r="H200" s="122"/>
      <c r="I200" s="111"/>
      <c r="J200" s="122"/>
      <c r="K200" s="122"/>
      <c r="L200" s="122"/>
      <c r="M200" s="112"/>
      <c r="N200" s="101"/>
      <c r="O200" s="102"/>
      <c r="P200" s="103"/>
      <c r="Q200" s="104"/>
      <c r="R200" s="105"/>
      <c r="S200" s="104"/>
      <c r="T200" s="105"/>
      <c r="U200" s="113"/>
      <c r="V200" s="114"/>
    </row>
    <row r="201" spans="1:22" s="123" customFormat="1" ht="19.899999999999999" customHeight="1">
      <c r="A201" s="120"/>
      <c r="B201" s="120"/>
      <c r="C201" s="120"/>
      <c r="D201" s="120"/>
      <c r="E201" s="121"/>
      <c r="F201" s="121"/>
      <c r="G201" s="121"/>
      <c r="H201" s="122"/>
      <c r="I201" s="111"/>
      <c r="J201" s="122"/>
      <c r="K201" s="122"/>
      <c r="L201" s="122"/>
      <c r="M201" s="112"/>
      <c r="N201" s="101"/>
      <c r="O201" s="102"/>
      <c r="P201" s="103"/>
      <c r="Q201" s="104"/>
      <c r="R201" s="105"/>
      <c r="S201" s="104"/>
      <c r="T201" s="105"/>
      <c r="U201" s="113"/>
      <c r="V201" s="114"/>
    </row>
    <row r="202" spans="1:22" s="123" customFormat="1" ht="19.899999999999999" customHeight="1">
      <c r="A202" s="120"/>
      <c r="B202" s="120"/>
      <c r="C202" s="120"/>
      <c r="D202" s="120"/>
      <c r="E202" s="121"/>
      <c r="F202" s="121"/>
      <c r="G202" s="121"/>
      <c r="H202" s="122"/>
      <c r="I202" s="111"/>
      <c r="J202" s="122"/>
      <c r="K202" s="122"/>
      <c r="L202" s="122"/>
      <c r="M202" s="112"/>
      <c r="N202" s="101"/>
      <c r="O202" s="102"/>
      <c r="P202" s="103"/>
      <c r="Q202" s="104"/>
      <c r="R202" s="105"/>
      <c r="S202" s="104"/>
      <c r="T202" s="105"/>
      <c r="U202" s="113"/>
      <c r="V202" s="114"/>
    </row>
    <row r="203" spans="1:22" s="115" customFormat="1" ht="19.899999999999999" customHeight="1">
      <c r="A203" s="108"/>
      <c r="B203" s="108"/>
      <c r="C203" s="108"/>
      <c r="D203" s="108"/>
      <c r="E203" s="109"/>
      <c r="F203" s="109"/>
      <c r="G203" s="109"/>
      <c r="H203" s="110"/>
      <c r="I203" s="111"/>
      <c r="J203" s="110"/>
      <c r="K203" s="110"/>
      <c r="L203" s="110"/>
      <c r="M203" s="112"/>
      <c r="N203" s="101"/>
      <c r="O203" s="102"/>
      <c r="P203" s="103"/>
      <c r="Q203" s="104"/>
      <c r="R203" s="105"/>
      <c r="S203" s="104"/>
      <c r="T203" s="105"/>
      <c r="U203" s="113"/>
      <c r="V203" s="114"/>
    </row>
    <row r="204" spans="1:22" ht="19.899999999999999" customHeight="1">
      <c r="A204" s="132"/>
      <c r="B204" s="132"/>
      <c r="C204" s="132"/>
      <c r="D204" s="132"/>
      <c r="E204" s="133"/>
      <c r="F204" s="133"/>
      <c r="G204" s="133"/>
      <c r="H204" s="134"/>
      <c r="I204" s="135"/>
      <c r="J204" s="136"/>
      <c r="K204" s="134"/>
      <c r="L204" s="136"/>
      <c r="M204" s="137"/>
      <c r="P204" s="103"/>
      <c r="U204" s="138"/>
      <c r="V204" s="139"/>
    </row>
    <row r="205" spans="1:22" s="107" customFormat="1" ht="19.899999999999999" customHeight="1">
      <c r="A205" s="95"/>
      <c r="B205" s="96"/>
      <c r="C205" s="95"/>
      <c r="D205" s="95"/>
      <c r="E205" s="97"/>
      <c r="F205" s="97"/>
      <c r="G205" s="97"/>
      <c r="H205" s="98"/>
      <c r="I205" s="99"/>
      <c r="J205" s="98"/>
      <c r="K205" s="98"/>
      <c r="L205" s="98"/>
      <c r="M205" s="100"/>
      <c r="N205" s="101"/>
      <c r="O205" s="102"/>
      <c r="P205" s="103"/>
      <c r="Q205" s="104"/>
      <c r="R205" s="105"/>
      <c r="S205" s="104"/>
      <c r="T205" s="105"/>
      <c r="U205" s="106"/>
      <c r="V205" s="95"/>
    </row>
    <row r="206" spans="1:22" s="115" customFormat="1" ht="19.899999999999999" customHeight="1">
      <c r="A206" s="108"/>
      <c r="B206" s="108"/>
      <c r="C206" s="108"/>
      <c r="D206" s="108"/>
      <c r="E206" s="109"/>
      <c r="F206" s="109"/>
      <c r="G206" s="109"/>
      <c r="H206" s="110"/>
      <c r="I206" s="111"/>
      <c r="J206" s="110"/>
      <c r="K206" s="110"/>
      <c r="L206" s="110"/>
      <c r="M206" s="112"/>
      <c r="N206" s="101"/>
      <c r="O206" s="102"/>
      <c r="P206" s="103"/>
      <c r="Q206" s="104"/>
      <c r="R206" s="105"/>
      <c r="S206" s="104"/>
      <c r="T206" s="105"/>
      <c r="U206" s="113"/>
      <c r="V206" s="114"/>
    </row>
    <row r="207" spans="1:22" s="119" customFormat="1" ht="19.899999999999999" customHeight="1">
      <c r="A207" s="116"/>
      <c r="B207" s="116"/>
      <c r="C207" s="116"/>
      <c r="D207" s="116"/>
      <c r="E207" s="117"/>
      <c r="F207" s="117"/>
      <c r="G207" s="117"/>
      <c r="H207" s="118"/>
      <c r="I207" s="111"/>
      <c r="J207" s="118"/>
      <c r="K207" s="118"/>
      <c r="L207" s="118"/>
      <c r="M207" s="112"/>
      <c r="N207" s="101"/>
      <c r="O207" s="102"/>
      <c r="P207" s="103"/>
      <c r="Q207" s="104"/>
      <c r="R207" s="105"/>
      <c r="S207" s="104"/>
      <c r="T207" s="105"/>
      <c r="U207" s="113"/>
      <c r="V207" s="114"/>
    </row>
    <row r="208" spans="1:22" s="119" customFormat="1" ht="19.899999999999999" customHeight="1">
      <c r="A208" s="116"/>
      <c r="B208" s="116"/>
      <c r="C208" s="116"/>
      <c r="D208" s="116"/>
      <c r="E208" s="117"/>
      <c r="F208" s="117"/>
      <c r="G208" s="117"/>
      <c r="H208" s="118"/>
      <c r="I208" s="111"/>
      <c r="J208" s="118"/>
      <c r="K208" s="118"/>
      <c r="L208" s="118"/>
      <c r="M208" s="112"/>
      <c r="N208" s="101"/>
      <c r="O208" s="102"/>
      <c r="P208" s="103"/>
      <c r="Q208" s="104"/>
      <c r="R208" s="105"/>
      <c r="S208" s="104"/>
      <c r="T208" s="105"/>
      <c r="U208" s="113"/>
      <c r="V208" s="114"/>
    </row>
    <row r="209" spans="1:22" s="119" customFormat="1" ht="19.899999999999999" customHeight="1">
      <c r="A209" s="116"/>
      <c r="B209" s="116"/>
      <c r="C209" s="116"/>
      <c r="D209" s="116"/>
      <c r="E209" s="117"/>
      <c r="F209" s="117"/>
      <c r="G209" s="117"/>
      <c r="H209" s="118"/>
      <c r="I209" s="111"/>
      <c r="J209" s="118"/>
      <c r="K209" s="118"/>
      <c r="L209" s="118"/>
      <c r="M209" s="112"/>
      <c r="N209" s="101"/>
      <c r="O209" s="102"/>
      <c r="P209" s="103"/>
      <c r="Q209" s="104"/>
      <c r="R209" s="105"/>
      <c r="S209" s="104"/>
      <c r="T209" s="105"/>
      <c r="U209" s="113"/>
      <c r="V209" s="114"/>
    </row>
    <row r="210" spans="1:22" s="119" customFormat="1" ht="19.899999999999999" customHeight="1">
      <c r="A210" s="116"/>
      <c r="B210" s="116"/>
      <c r="C210" s="116"/>
      <c r="D210" s="116"/>
      <c r="E210" s="117"/>
      <c r="F210" s="117"/>
      <c r="G210" s="117"/>
      <c r="H210" s="118"/>
      <c r="I210" s="111"/>
      <c r="J210" s="118"/>
      <c r="K210" s="118"/>
      <c r="L210" s="118"/>
      <c r="M210" s="112"/>
      <c r="N210" s="101"/>
      <c r="O210" s="102"/>
      <c r="P210" s="103"/>
      <c r="Q210" s="104"/>
      <c r="R210" s="105"/>
      <c r="S210" s="104"/>
      <c r="T210" s="105"/>
      <c r="U210" s="113"/>
      <c r="V210" s="114"/>
    </row>
    <row r="211" spans="1:22" s="119" customFormat="1" ht="19.899999999999999" customHeight="1">
      <c r="A211" s="116"/>
      <c r="B211" s="116"/>
      <c r="C211" s="116"/>
      <c r="D211" s="116"/>
      <c r="E211" s="117"/>
      <c r="F211" s="117"/>
      <c r="G211" s="117"/>
      <c r="H211" s="118"/>
      <c r="I211" s="111"/>
      <c r="J211" s="118"/>
      <c r="K211" s="118"/>
      <c r="L211" s="118"/>
      <c r="M211" s="112"/>
      <c r="N211" s="101"/>
      <c r="O211" s="102"/>
      <c r="P211" s="103"/>
      <c r="Q211" s="104"/>
      <c r="R211" s="105"/>
      <c r="S211" s="104"/>
      <c r="T211" s="105"/>
      <c r="U211" s="113"/>
      <c r="V211" s="114"/>
    </row>
    <row r="212" spans="1:22" s="123" customFormat="1" ht="19.899999999999999" customHeight="1">
      <c r="A212" s="120"/>
      <c r="B212" s="120"/>
      <c r="C212" s="120"/>
      <c r="D212" s="120"/>
      <c r="E212" s="121"/>
      <c r="F212" s="121"/>
      <c r="G212" s="121"/>
      <c r="H212" s="122"/>
      <c r="I212" s="111"/>
      <c r="J212" s="122"/>
      <c r="K212" s="122"/>
      <c r="L212" s="122"/>
      <c r="M212" s="112"/>
      <c r="N212" s="101"/>
      <c r="O212" s="102"/>
      <c r="P212" s="103"/>
      <c r="Q212" s="104"/>
      <c r="R212" s="105"/>
      <c r="S212" s="104"/>
      <c r="T212" s="105"/>
      <c r="U212" s="113"/>
      <c r="V212" s="114"/>
    </row>
    <row r="213" spans="1:22" s="127" customFormat="1" ht="19.899999999999999" customHeight="1">
      <c r="A213" s="124"/>
      <c r="B213" s="124"/>
      <c r="C213" s="124"/>
      <c r="D213" s="124"/>
      <c r="E213" s="125"/>
      <c r="F213" s="125"/>
      <c r="G213" s="125"/>
      <c r="H213" s="126"/>
      <c r="I213" s="111"/>
      <c r="J213" s="126"/>
      <c r="K213" s="126"/>
      <c r="L213" s="126"/>
      <c r="M213" s="112"/>
      <c r="N213" s="101"/>
      <c r="O213" s="102"/>
      <c r="P213" s="103"/>
      <c r="Q213" s="104"/>
      <c r="R213" s="105"/>
      <c r="S213" s="104"/>
      <c r="T213" s="105"/>
      <c r="U213" s="113"/>
      <c r="V213" s="114"/>
    </row>
    <row r="214" spans="1:22" s="127" customFormat="1" ht="19.899999999999999" customHeight="1">
      <c r="A214" s="124"/>
      <c r="B214" s="124"/>
      <c r="C214" s="124"/>
      <c r="D214" s="124"/>
      <c r="E214" s="125"/>
      <c r="F214" s="125"/>
      <c r="G214" s="125"/>
      <c r="H214" s="126"/>
      <c r="I214" s="111"/>
      <c r="J214" s="126"/>
      <c r="K214" s="126"/>
      <c r="L214" s="126"/>
      <c r="M214" s="112"/>
      <c r="N214" s="101"/>
      <c r="O214" s="102"/>
      <c r="P214" s="103"/>
      <c r="Q214" s="104"/>
      <c r="R214" s="105"/>
      <c r="S214" s="104"/>
      <c r="T214" s="105"/>
      <c r="U214" s="113"/>
      <c r="V214" s="114"/>
    </row>
    <row r="215" spans="1:22" s="123" customFormat="1" ht="19.899999999999999" customHeight="1">
      <c r="A215" s="120"/>
      <c r="B215" s="120"/>
      <c r="C215" s="120"/>
      <c r="D215" s="120"/>
      <c r="E215" s="121"/>
      <c r="F215" s="121"/>
      <c r="G215" s="121"/>
      <c r="H215" s="122"/>
      <c r="I215" s="111"/>
      <c r="J215" s="122"/>
      <c r="K215" s="122"/>
      <c r="L215" s="122"/>
      <c r="M215" s="112"/>
      <c r="N215" s="101"/>
      <c r="O215" s="102"/>
      <c r="P215" s="103"/>
      <c r="Q215" s="104"/>
      <c r="R215" s="105"/>
      <c r="S215" s="104"/>
      <c r="T215" s="105"/>
      <c r="U215" s="113"/>
      <c r="V215" s="114"/>
    </row>
    <row r="216" spans="1:22" s="115" customFormat="1" ht="19.899999999999999" customHeight="1">
      <c r="A216" s="108"/>
      <c r="B216" s="108"/>
      <c r="C216" s="108"/>
      <c r="D216" s="108"/>
      <c r="E216" s="109"/>
      <c r="F216" s="109"/>
      <c r="G216" s="109"/>
      <c r="H216" s="110"/>
      <c r="I216" s="111"/>
      <c r="J216" s="110"/>
      <c r="K216" s="110"/>
      <c r="L216" s="110"/>
      <c r="M216" s="112"/>
      <c r="N216" s="101"/>
      <c r="O216" s="102"/>
      <c r="P216" s="103"/>
      <c r="Q216" s="104"/>
      <c r="R216" s="105"/>
      <c r="S216" s="104"/>
      <c r="T216" s="105"/>
      <c r="U216" s="113"/>
      <c r="V216" s="114"/>
    </row>
    <row r="217" spans="1:22" s="115" customFormat="1" ht="19.899999999999999" customHeight="1">
      <c r="A217" s="108"/>
      <c r="B217" s="108"/>
      <c r="C217" s="108"/>
      <c r="D217" s="108"/>
      <c r="E217" s="109"/>
      <c r="F217" s="109"/>
      <c r="G217" s="109"/>
      <c r="H217" s="110"/>
      <c r="I217" s="111"/>
      <c r="J217" s="110"/>
      <c r="K217" s="110"/>
      <c r="L217" s="110"/>
      <c r="M217" s="112"/>
      <c r="N217" s="101"/>
      <c r="O217" s="102"/>
      <c r="P217" s="103"/>
      <c r="Q217" s="104"/>
      <c r="R217" s="105"/>
      <c r="S217" s="104"/>
      <c r="T217" s="105"/>
      <c r="U217" s="113"/>
      <c r="V217" s="114"/>
    </row>
    <row r="218" spans="1:22" s="119" customFormat="1" ht="19.899999999999999" customHeight="1">
      <c r="A218" s="116"/>
      <c r="B218" s="116"/>
      <c r="C218" s="116"/>
      <c r="D218" s="116"/>
      <c r="E218" s="117"/>
      <c r="F218" s="117"/>
      <c r="G218" s="117"/>
      <c r="H218" s="118"/>
      <c r="I218" s="111"/>
      <c r="J218" s="118"/>
      <c r="K218" s="118"/>
      <c r="L218" s="118"/>
      <c r="M218" s="112"/>
      <c r="N218" s="101"/>
      <c r="O218" s="102"/>
      <c r="P218" s="103"/>
      <c r="Q218" s="104"/>
      <c r="R218" s="105"/>
      <c r="S218" s="104"/>
      <c r="T218" s="105"/>
      <c r="U218" s="113"/>
      <c r="V218" s="114"/>
    </row>
    <row r="219" spans="1:22" s="131" customFormat="1" ht="19.899999999999999" customHeight="1">
      <c r="A219" s="128"/>
      <c r="B219" s="128"/>
      <c r="C219" s="128"/>
      <c r="D219" s="128"/>
      <c r="E219" s="129"/>
      <c r="F219" s="129"/>
      <c r="G219" s="129"/>
      <c r="H219" s="130"/>
      <c r="I219" s="111"/>
      <c r="J219" s="130"/>
      <c r="K219" s="130"/>
      <c r="L219" s="130"/>
      <c r="M219" s="112"/>
      <c r="N219" s="101"/>
      <c r="O219" s="102"/>
      <c r="P219" s="103"/>
      <c r="Q219" s="104"/>
      <c r="R219" s="105"/>
      <c r="S219" s="104"/>
      <c r="T219" s="105"/>
      <c r="U219" s="113"/>
      <c r="V219" s="114"/>
    </row>
    <row r="220" spans="1:22" s="131" customFormat="1" ht="19.899999999999999" customHeight="1">
      <c r="A220" s="128"/>
      <c r="B220" s="128"/>
      <c r="C220" s="128"/>
      <c r="D220" s="128"/>
      <c r="E220" s="129"/>
      <c r="F220" s="129"/>
      <c r="G220" s="129"/>
      <c r="H220" s="130"/>
      <c r="I220" s="111"/>
      <c r="J220" s="130"/>
      <c r="K220" s="130"/>
      <c r="L220" s="130"/>
      <c r="M220" s="112"/>
      <c r="N220" s="101"/>
      <c r="O220" s="102"/>
      <c r="P220" s="103"/>
      <c r="Q220" s="104"/>
      <c r="R220" s="105"/>
      <c r="S220" s="104"/>
      <c r="T220" s="105"/>
      <c r="U220" s="113"/>
      <c r="V220" s="114"/>
    </row>
    <row r="221" spans="1:22" s="119" customFormat="1" ht="19.899999999999999" customHeight="1">
      <c r="A221" s="116"/>
      <c r="B221" s="116"/>
      <c r="C221" s="116"/>
      <c r="D221" s="116"/>
      <c r="E221" s="117"/>
      <c r="F221" s="117"/>
      <c r="G221" s="117"/>
      <c r="H221" s="118"/>
      <c r="I221" s="111"/>
      <c r="J221" s="118"/>
      <c r="K221" s="118"/>
      <c r="L221" s="118"/>
      <c r="M221" s="112"/>
      <c r="N221" s="101"/>
      <c r="O221" s="102"/>
      <c r="P221" s="103"/>
      <c r="Q221" s="104"/>
      <c r="R221" s="105"/>
      <c r="S221" s="104"/>
      <c r="T221" s="105"/>
      <c r="U221" s="113"/>
      <c r="V221" s="114"/>
    </row>
    <row r="222" spans="1:22" s="123" customFormat="1" ht="19.899999999999999" customHeight="1">
      <c r="A222" s="120"/>
      <c r="B222" s="120"/>
      <c r="C222" s="120"/>
      <c r="D222" s="120"/>
      <c r="E222" s="121"/>
      <c r="F222" s="121"/>
      <c r="G222" s="121"/>
      <c r="H222" s="122"/>
      <c r="I222" s="111"/>
      <c r="J222" s="122"/>
      <c r="K222" s="122"/>
      <c r="L222" s="122"/>
      <c r="M222" s="112"/>
      <c r="N222" s="101"/>
      <c r="O222" s="102"/>
      <c r="P222" s="103"/>
      <c r="Q222" s="104"/>
      <c r="R222" s="105"/>
      <c r="S222" s="104"/>
      <c r="T222" s="105"/>
      <c r="U222" s="113"/>
      <c r="V222" s="114"/>
    </row>
    <row r="223" spans="1:22" s="123" customFormat="1" ht="19.899999999999999" customHeight="1">
      <c r="A223" s="120"/>
      <c r="B223" s="120"/>
      <c r="C223" s="120"/>
      <c r="D223" s="120"/>
      <c r="E223" s="121"/>
      <c r="F223" s="121"/>
      <c r="G223" s="121"/>
      <c r="H223" s="122"/>
      <c r="I223" s="111"/>
      <c r="J223" s="122"/>
      <c r="K223" s="122"/>
      <c r="L223" s="122"/>
      <c r="M223" s="112"/>
      <c r="N223" s="101"/>
      <c r="O223" s="102"/>
      <c r="P223" s="103"/>
      <c r="Q223" s="104"/>
      <c r="R223" s="105"/>
      <c r="S223" s="104"/>
      <c r="T223" s="105"/>
      <c r="U223" s="113"/>
      <c r="V223" s="114"/>
    </row>
    <row r="224" spans="1:22" s="123" customFormat="1" ht="19.899999999999999" customHeight="1">
      <c r="A224" s="120"/>
      <c r="B224" s="120"/>
      <c r="C224" s="120"/>
      <c r="D224" s="120"/>
      <c r="E224" s="121"/>
      <c r="F224" s="121"/>
      <c r="G224" s="121"/>
      <c r="H224" s="122"/>
      <c r="I224" s="111"/>
      <c r="J224" s="122"/>
      <c r="K224" s="122"/>
      <c r="L224" s="122"/>
      <c r="M224" s="112"/>
      <c r="N224" s="101"/>
      <c r="O224" s="102"/>
      <c r="P224" s="103"/>
      <c r="Q224" s="104"/>
      <c r="R224" s="105"/>
      <c r="S224" s="104"/>
      <c r="T224" s="105"/>
      <c r="U224" s="113"/>
      <c r="V224" s="114"/>
    </row>
    <row r="225" spans="1:22" s="123" customFormat="1" ht="19.899999999999999" customHeight="1">
      <c r="A225" s="120"/>
      <c r="B225" s="120"/>
      <c r="C225" s="120"/>
      <c r="D225" s="120"/>
      <c r="E225" s="121"/>
      <c r="F225" s="121"/>
      <c r="G225" s="121"/>
      <c r="H225" s="122"/>
      <c r="I225" s="111"/>
      <c r="J225" s="122"/>
      <c r="K225" s="122"/>
      <c r="L225" s="122"/>
      <c r="M225" s="112"/>
      <c r="N225" s="101"/>
      <c r="O225" s="102"/>
      <c r="P225" s="103"/>
      <c r="Q225" s="104"/>
      <c r="R225" s="105"/>
      <c r="S225" s="104"/>
      <c r="T225" s="105"/>
      <c r="U225" s="113"/>
      <c r="V225" s="114"/>
    </row>
    <row r="226" spans="1:22" s="123" customFormat="1" ht="19.899999999999999" customHeight="1">
      <c r="A226" s="120"/>
      <c r="B226" s="120"/>
      <c r="C226" s="120"/>
      <c r="D226" s="120"/>
      <c r="E226" s="121"/>
      <c r="F226" s="121"/>
      <c r="G226" s="121"/>
      <c r="H226" s="122"/>
      <c r="I226" s="111"/>
      <c r="J226" s="122"/>
      <c r="K226" s="122"/>
      <c r="L226" s="122"/>
      <c r="M226" s="112"/>
      <c r="N226" s="101"/>
      <c r="O226" s="102"/>
      <c r="P226" s="103"/>
      <c r="Q226" s="104"/>
      <c r="R226" s="105"/>
      <c r="S226" s="104"/>
      <c r="T226" s="105"/>
      <c r="U226" s="113"/>
      <c r="V226" s="114"/>
    </row>
    <row r="227" spans="1:22" s="115" customFormat="1" ht="19.899999999999999" customHeight="1">
      <c r="A227" s="108"/>
      <c r="B227" s="108"/>
      <c r="C227" s="108"/>
      <c r="D227" s="108"/>
      <c r="E227" s="109"/>
      <c r="F227" s="109"/>
      <c r="G227" s="109"/>
      <c r="H227" s="110"/>
      <c r="I227" s="111"/>
      <c r="J227" s="110"/>
      <c r="K227" s="110"/>
      <c r="L227" s="110"/>
      <c r="M227" s="112"/>
      <c r="N227" s="101"/>
      <c r="O227" s="102"/>
      <c r="P227" s="103"/>
      <c r="Q227" s="104"/>
      <c r="R227" s="105"/>
      <c r="S227" s="104"/>
      <c r="T227" s="105"/>
      <c r="U227" s="113"/>
      <c r="V227" s="114"/>
    </row>
    <row r="228" spans="1:22" ht="19.899999999999999" customHeight="1">
      <c r="E228" s="141"/>
      <c r="F228" s="141"/>
      <c r="G228" s="141"/>
      <c r="H228" s="136"/>
      <c r="I228" s="135"/>
      <c r="J228" s="136"/>
      <c r="K228" s="142"/>
      <c r="L228" s="136"/>
      <c r="N228" s="143"/>
      <c r="O228" s="144"/>
      <c r="P228" s="145"/>
      <c r="Q228" s="146"/>
      <c r="R228" s="147"/>
      <c r="S228" s="146"/>
      <c r="T228" s="147"/>
      <c r="U228" s="148"/>
      <c r="V228" s="149"/>
    </row>
    <row r="229" spans="1:22" ht="19.899999999999999" customHeight="1">
      <c r="H229" s="136"/>
      <c r="J229" s="136"/>
      <c r="K229" s="136"/>
      <c r="L229" s="136"/>
    </row>
    <row r="1048549" spans="14:21" ht="19.899999999999999" customHeight="1">
      <c r="N1048549" s="101">
        <f t="shared" ref="N1048549:U1048549" si="167">SUM(N4:N1048548)</f>
        <v>407486350</v>
      </c>
      <c r="O1048549" s="102">
        <f t="shared" si="167"/>
        <v>203743175</v>
      </c>
      <c r="P1048549" s="150">
        <f t="shared" si="167"/>
        <v>242289120</v>
      </c>
      <c r="Q1048549" s="104">
        <f t="shared" si="167"/>
        <v>203743175</v>
      </c>
      <c r="R1048549" s="105">
        <f t="shared" si="167"/>
        <v>407486350</v>
      </c>
      <c r="S1048549" s="104">
        <f t="shared" si="167"/>
        <v>407486350</v>
      </c>
      <c r="T1048549" s="105">
        <f t="shared" si="167"/>
        <v>203743175</v>
      </c>
      <c r="U1048549" s="113">
        <f t="shared" si="167"/>
        <v>16068000</v>
      </c>
    </row>
  </sheetData>
  <autoFilter ref="C1:C228"/>
  <mergeCells count="3">
    <mergeCell ref="W1:Z1"/>
    <mergeCell ref="F2:V2"/>
    <mergeCell ref="F15:V15"/>
  </mergeCells>
  <pageMargins left="0.25" right="0.25" top="0.75" bottom="0.75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Apartment rates with timelines</vt:lpstr>
      <vt:lpstr>'Apartment rates with timelines'!Print_Area</vt:lpstr>
      <vt:lpstr>'Apartment rates with timelines'!Print_Titles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sonika reddy</dc:creator>
  <cp:lastModifiedBy>isourcing</cp:lastModifiedBy>
  <cp:lastPrinted>2025-03-26T04:01:53Z</cp:lastPrinted>
  <dcterms:created xsi:type="dcterms:W3CDTF">2025-02-20T07:08:26Z</dcterms:created>
  <dcterms:modified xsi:type="dcterms:W3CDTF">2025-03-26T09:04:44Z</dcterms:modified>
</cp:coreProperties>
</file>